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240" windowHeight="8640" activeTab="0"/>
  </bookViews>
  <sheets>
    <sheet name="(1)選挙執行期日及び投票率等の推移" sheetId="1" r:id="rId1"/>
    <sheet name="(2)第22回参議院議員通常選挙　ア選挙区投票結果" sheetId="2" r:id="rId2"/>
    <sheet name="ア選挙区（うち国内）投票結果" sheetId="3" r:id="rId3"/>
    <sheet name="ア選挙区（うち在外）投票結果" sheetId="4" r:id="rId4"/>
    <sheet name="イ選挙区開票結果" sheetId="5" r:id="rId5"/>
    <sheet name="ウ比例代表投票結果" sheetId="6" r:id="rId6"/>
    <sheet name="エ比例代表（うち国内）投票結果 " sheetId="7" r:id="rId7"/>
    <sheet name="オ比例代表（うち在外）投票結果 " sheetId="8" r:id="rId8"/>
    <sheet name="カ比例代表開票結果" sheetId="9" r:id="rId9"/>
  </sheets>
  <definedNames>
    <definedName name="_xlnm.Print_Area" localSheetId="0">'(1)選挙執行期日及び投票率等の推移'!$A$1:$J$32</definedName>
    <definedName name="_xlnm.Print_Area" localSheetId="2">'ア選挙区（うち国内）投票結果'!$A$1:$M$33</definedName>
    <definedName name="_xlnm.Print_Area" localSheetId="4">'イ選挙区開票結果'!$A$1:$N$36</definedName>
    <definedName name="_xlnm.Print_Area" localSheetId="8">'カ比例代表開票結果'!$A$1:$AW$35</definedName>
    <definedName name="_xlnm.Print_Titles" localSheetId="8">'カ比例代表開票結果'!$A:$A</definedName>
  </definedNames>
  <calcPr fullCalcOnLoad="1"/>
</workbook>
</file>

<file path=xl/sharedStrings.xml><?xml version="1.0" encoding="utf-8"?>
<sst xmlns="http://schemas.openxmlformats.org/spreadsheetml/2006/main" count="538" uniqueCount="193">
  <si>
    <t>　（１）選挙執行期日及び投票率の推移</t>
  </si>
  <si>
    <t>（参　議）</t>
  </si>
  <si>
    <t>区分</t>
  </si>
  <si>
    <t>執行年月日</t>
  </si>
  <si>
    <t>公示年月日</t>
  </si>
  <si>
    <t>選挙すべき
議員の数</t>
  </si>
  <si>
    <t>うち
北海道</t>
  </si>
  <si>
    <t>後志町村
計</t>
  </si>
  <si>
    <t>小樽市</t>
  </si>
  <si>
    <t>全道町村
計</t>
  </si>
  <si>
    <t>全道市計</t>
  </si>
  <si>
    <t>全道計</t>
  </si>
  <si>
    <t>第１回</t>
  </si>
  <si>
    <t>昭22. 4.20</t>
  </si>
  <si>
    <t>昭22. 3.20</t>
  </si>
  <si>
    <t>第２回</t>
  </si>
  <si>
    <t>昭25. 6. 4</t>
  </si>
  <si>
    <t>昭25. 5. 4</t>
  </si>
  <si>
    <t>第３回</t>
  </si>
  <si>
    <t>昭28. 4.24</t>
  </si>
  <si>
    <t>昭28. 3.24</t>
  </si>
  <si>
    <t>第４回</t>
  </si>
  <si>
    <t>昭31. 7. 8</t>
  </si>
  <si>
    <t>昭31. 6.12</t>
  </si>
  <si>
    <t>第５回</t>
  </si>
  <si>
    <t>昭34. 6. 2</t>
  </si>
  <si>
    <t>昭34. 5. 7</t>
  </si>
  <si>
    <t>第６回</t>
  </si>
  <si>
    <t>昭37. 7. 1</t>
  </si>
  <si>
    <t>昭37. 6. 7</t>
  </si>
  <si>
    <t>第７回</t>
  </si>
  <si>
    <t>昭40. 7. 4</t>
  </si>
  <si>
    <t>昭40. 6.10</t>
  </si>
  <si>
    <t>第８回</t>
  </si>
  <si>
    <t>昭43. 7. 7</t>
  </si>
  <si>
    <t>昭43. 6.13</t>
  </si>
  <si>
    <t>第９回</t>
  </si>
  <si>
    <t>昭46. 6.27</t>
  </si>
  <si>
    <t>昭46. 6. 4</t>
  </si>
  <si>
    <t>第10回</t>
  </si>
  <si>
    <t>昭49. 7. 7</t>
  </si>
  <si>
    <t>昭49. 6.14</t>
  </si>
  <si>
    <t>第11回</t>
  </si>
  <si>
    <t>昭52. 7.10</t>
  </si>
  <si>
    <t>昭52. 6.17</t>
  </si>
  <si>
    <t>第12回</t>
  </si>
  <si>
    <t>昭55. 6.22</t>
  </si>
  <si>
    <t>昭55. 5.30</t>
  </si>
  <si>
    <t>第13回</t>
  </si>
  <si>
    <t>昭58. 6.26</t>
  </si>
  <si>
    <t>昭58. 6. 2</t>
  </si>
  <si>
    <t>第14回</t>
  </si>
  <si>
    <t>昭61. 7. 6</t>
  </si>
  <si>
    <t>第15回</t>
  </si>
  <si>
    <t>平元. 7. 5</t>
  </si>
  <si>
    <t>第16回</t>
  </si>
  <si>
    <t>平 4. 7.26</t>
  </si>
  <si>
    <t>平 4. 7. 8</t>
  </si>
  <si>
    <t>第17回</t>
  </si>
  <si>
    <t>平 7. 7.23</t>
  </si>
  <si>
    <t>平 7. 7. 6</t>
  </si>
  <si>
    <t>第18回</t>
  </si>
  <si>
    <t>平10. 7.12</t>
  </si>
  <si>
    <t>平10. 6.25</t>
  </si>
  <si>
    <t>第19回</t>
  </si>
  <si>
    <t>昭61. 6.18</t>
  </si>
  <si>
    <t>　　　区分
市町村名</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</si>
  <si>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</si>
  <si>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</si>
  <si>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</si>
  <si>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</si>
  <si>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</si>
  <si>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</si>
  <si>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</si>
  <si>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</si>
  <si>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</si>
  <si>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</si>
  <si>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</si>
  <si>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</si>
  <si>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</si>
  <si>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</si>
  <si>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</si>
  <si>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</si>
  <si>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</si>
  <si>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</si>
  <si>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</si>
  <si>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町村計</t>
  </si>
  <si>
    <t>全道町村計</t>
  </si>
  <si>
    <t>選挙当日の有権者数</t>
  </si>
  <si>
    <t>投票者数　　　　　</t>
  </si>
  <si>
    <t>棄権者数</t>
  </si>
  <si>
    <t>投票率</t>
  </si>
  <si>
    <t>（人）</t>
  </si>
  <si>
    <t>（％）</t>
  </si>
  <si>
    <t>男</t>
  </si>
  <si>
    <t>女</t>
  </si>
  <si>
    <t>計</t>
  </si>
  <si>
    <t>市町村名</t>
  </si>
  <si>
    <t>有　効
投票数</t>
  </si>
  <si>
    <t>無　効
投票数</t>
  </si>
  <si>
    <t xml:space="preserve">投票総数
</t>
  </si>
  <si>
    <t xml:space="preserve">投票者数
</t>
  </si>
  <si>
    <t>（Ｃ）と（Ｄ）の不符号の内訳</t>
  </si>
  <si>
    <t>不受理</t>
  </si>
  <si>
    <t>持帰り</t>
  </si>
  <si>
    <t>その他</t>
  </si>
  <si>
    <t>（Ｂ）</t>
  </si>
  <si>
    <t>（Ａ）+（Ｂ）（Ｃ）</t>
  </si>
  <si>
    <t>（Ａ）</t>
  </si>
  <si>
    <t>(D)</t>
  </si>
  <si>
    <t>届出番号</t>
  </si>
  <si>
    <t>名簿届出
政党等の
名称</t>
  </si>
  <si>
    <t>日本共産党</t>
  </si>
  <si>
    <t>得票総数</t>
  </si>
  <si>
    <t>政党等の
得票総数</t>
  </si>
  <si>
    <t>名簿登録者の得票総数</t>
  </si>
  <si>
    <t>公明党</t>
  </si>
  <si>
    <t>（Ｂ）</t>
  </si>
  <si>
    <t>(D)</t>
  </si>
  <si>
    <t>執行年月日</t>
  </si>
  <si>
    <t>全道町村
計</t>
  </si>
  <si>
    <t>全道市計</t>
  </si>
  <si>
    <t>全道計</t>
  </si>
  <si>
    <t>平13. 7.29</t>
  </si>
  <si>
    <t>公示年月日</t>
  </si>
  <si>
    <t>平13. 7.12</t>
  </si>
  <si>
    <t>投　　　　　　票　　　　　　率</t>
  </si>
  <si>
    <t>　　投　　　　　票　　　　　率</t>
  </si>
  <si>
    <t>（％）</t>
  </si>
  <si>
    <t>（％）</t>
  </si>
  <si>
    <t>（Ａ）+（Ｂ）（Ｃ）</t>
  </si>
  <si>
    <t>　　区分
市町村名</t>
  </si>
  <si>
    <t>第20回</t>
  </si>
  <si>
    <t>平16. 7.11</t>
  </si>
  <si>
    <t>平16. 6.24</t>
  </si>
  <si>
    <t>自由民主党</t>
  </si>
  <si>
    <t>女性党</t>
  </si>
  <si>
    <t>社会民主党</t>
  </si>
  <si>
    <t>得票総数</t>
  </si>
  <si>
    <t>按分の際切り捨てた票数</t>
  </si>
  <si>
    <t>（ｂ）</t>
  </si>
  <si>
    <t>いずれの政党等・名簿登載者にも属さない票数</t>
  </si>
  <si>
    <t>（ｃ）</t>
  </si>
  <si>
    <t>（ａ）</t>
  </si>
  <si>
    <t>（Ａ）
(a)＋(b)＋(c )</t>
  </si>
  <si>
    <t>当</t>
  </si>
  <si>
    <t>第21回</t>
  </si>
  <si>
    <t>平19. 7.29</t>
  </si>
  <si>
    <t>平元. 7.23</t>
  </si>
  <si>
    <t>平19. 7.12</t>
  </si>
  <si>
    <t>※　選挙すべき議員の数及び投票率は選挙区選出議員選挙のものであること</t>
  </si>
  <si>
    <t>国民新党</t>
  </si>
  <si>
    <t>民主党</t>
  </si>
  <si>
    <t>※　市町村合併により全道町村計及び全道市計は各選挙ごとの前回投票率と差が生じている。</t>
  </si>
  <si>
    <t>（％）</t>
  </si>
  <si>
    <t>（％）</t>
  </si>
  <si>
    <t>不受理</t>
  </si>
  <si>
    <t>持帰り</t>
  </si>
  <si>
    <t>その他</t>
  </si>
  <si>
    <t>５　選　挙</t>
  </si>
  <si>
    <t>　2　参議院議員通常選挙</t>
  </si>
  <si>
    <t>　　ア　選挙区（国内＋在外）投票結果</t>
  </si>
  <si>
    <t>　ア　選挙区（うち国内）投票結果</t>
  </si>
  <si>
    <t>　ア　選挙区（うち在外）投票結果</t>
  </si>
  <si>
    <t>　イ　選挙区開票結果　　</t>
  </si>
  <si>
    <t>　ウ　比例代表(国内＋在外)投票結果</t>
  </si>
  <si>
    <t>　エ　比例代表(うち国内)投票結果</t>
  </si>
  <si>
    <t>　オ　比例代表(うち在外)投票結果</t>
  </si>
  <si>
    <t>カ　比例代表開票結果</t>
  </si>
  <si>
    <t>（２）第２２回参議院議員通常選挙（平成22年7月11日）</t>
  </si>
  <si>
    <t>第22回</t>
  </si>
  <si>
    <t>平22. 7.11</t>
  </si>
  <si>
    <t>平22. 6.24</t>
  </si>
  <si>
    <t>○第22回</t>
  </si>
  <si>
    <t>（平成２２参議）</t>
  </si>
  <si>
    <t>大林　まこと</t>
  </si>
  <si>
    <t>長谷川　岳</t>
  </si>
  <si>
    <t>中川　けんいち</t>
  </si>
  <si>
    <t>はたやま　和也</t>
  </si>
  <si>
    <t>藤川　まさし</t>
  </si>
  <si>
    <t>徳永　エリ</t>
  </si>
  <si>
    <t>（民主党）</t>
  </si>
  <si>
    <t>（幸福実現党）</t>
  </si>
  <si>
    <t>（自由民主党）</t>
  </si>
  <si>
    <t>（みんなの党）</t>
  </si>
  <si>
    <t>（日本共産党）</t>
  </si>
  <si>
    <t>後志支所計</t>
  </si>
  <si>
    <t>幸福実現党</t>
  </si>
  <si>
    <t>みんなの党</t>
  </si>
  <si>
    <t>新党改革</t>
  </si>
  <si>
    <t>たちあがれ日本</t>
  </si>
  <si>
    <t>日本創新党</t>
  </si>
  <si>
    <t>（平成22参議）</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</si>
</sst>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
    <numFmt numFmtId="179" formatCode="#,##0_ "/>
    <numFmt numFmtId="180" formatCode="_ * #,##0.000_ ;_ * \-#,##0.000_ ;_ * &quot;-&quot;???_ ;_ @_ "/>
    <numFmt numFmtId="181" formatCode="#,##0.000_ "/>
    <numFmt numFmtId="182" formatCode="#,##0.000"/>
    <numFmt numFmtId="183" formatCode="0.000_ "/>
    <numFmt numFmtId="184" formatCode="0.0_ "/>
    <numFmt numFmtId="185" formatCode="0.0000_ "/>
    <numFmt numFmtId="186" formatCode="#,##0.0"/>
    <numFmt numFmtId="187" formatCode="#,##0_)"/>
    <numFmt numFmtId="188" formatCode="#,##0___)"/>
    <numFmt numFmtId="189" formatCode="#,##0_______)"/>
    <numFmt numFmtId="190" formatCode="#,##0_ ___)"/>
    <numFmt numFmtId="191" formatCode="#,##0_________)"/>
    <numFmt numFmtId="192" formatCode="#,##0.000_);[Red]\(#,##0.000\)"/>
    <numFmt numFmtId="193" formatCode="&quot;¥&quot;#,##0.000;&quot;¥&quot;\-#,##0.000"/>
    <numFmt numFmtId="194" formatCode="#,##0.000;[Red]#,##0.000"/>
    <numFmt numFmtId="195" formatCode="&quot;¥&quot;#,##0.000_);[Red]\(&quot;¥&quot;#,##0.000\)"/>
    <numFmt numFmtId="196" formatCode="#,##0.#__"/>
    <numFmt numFmtId="197" formatCode="#,##0.###__"/>
    <numFmt numFmtId="198" formatCode="0_);[Red]\(0\)"/>
    <numFmt numFmtId="199" formatCode="#,##0_);[Red]\(#,##0\)"/>
    <numFmt numFmtId="200" formatCode="#,##0.000_);\(#,##0.000\)"/>
    <numFmt numFmtId="201" formatCode="#,##0__________\)"/>
  </numFmts>
  <fonts count="53">
    <font>
      <sz val="11"/>
      <name val="ＭＳ Ｐゴシック"/>
      <family val="3"/>
    </font>
    <font>
      <sz val="6"/>
      <name val="ＭＳ Ｐゴシック"/>
      <family val="3"/>
    </font>
    <font>
      <sz val="12"/>
      <name val="ＭＳ ゴシック"/>
      <family val="3"/>
    </font>
    <font>
      <sz val="11"/>
      <name val="ＭＳ ゴシック"/>
      <family val="3"/>
    </font>
    <font>
      <sz val="11"/>
      <name val="HG丸ｺﾞｼｯｸM-PRO"/>
      <family val="3"/>
    </font>
    <font>
      <sz val="10"/>
      <name val="HG丸ｺﾞｼｯｸM-PRO"/>
      <family val="3"/>
    </font>
    <font>
      <sz val="10"/>
      <name val="ＭＳ Ｐゴシック"/>
      <family val="3"/>
    </font>
    <font>
      <sz val="8"/>
      <name val="ＭＳ Ｐゴシック"/>
      <family val="3"/>
    </font>
    <font>
      <sz val="9"/>
      <name val="HG丸ｺﾞｼｯｸM-PRO"/>
      <family val="3"/>
    </font>
    <font>
      <sz val="8"/>
      <name val="HG丸ｺﾞｼｯｸM-PRO"/>
      <family val="3"/>
    </font>
    <font>
      <sz val="14"/>
      <name val="HG丸ｺﾞｼｯｸM-PRO"/>
      <family val="3"/>
    </font>
    <font>
      <sz val="10"/>
      <name val="ＭＳ ゴシック"/>
      <family val="3"/>
    </font>
    <font>
      <sz val="11"/>
      <color indexed="9"/>
      <name val="ＭＳ Ｐゴシック"/>
      <family val="3"/>
    </font>
    <font>
      <sz val="12"/>
      <name val="HG丸ｺﾞｼｯｸM-PRO"/>
      <family val="3"/>
    </font>
    <font>
      <b/>
      <sz val="18"/>
      <name val="HG丸ｺﾞｼｯｸM-PRO"/>
      <family val="3"/>
    </font>
    <font>
      <b/>
      <sz val="11"/>
      <name val="HG丸ｺﾞｼｯｸM-PRO"/>
      <family val="3"/>
    </font>
    <font>
      <b/>
      <sz val="12"/>
      <name val="HG丸ｺﾞｼｯｸM-PRO"/>
      <family val="3"/>
    </font>
    <font>
      <b/>
      <sz val="14"/>
      <name val="HG丸ｺﾞｼｯｸM-PRO"/>
      <family val="3"/>
    </font>
    <font>
      <b/>
      <sz val="14"/>
      <name val="ＭＳ Ｐゴシック"/>
      <family val="3"/>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color indexed="63"/>
      </right>
      <top style="thin"/>
      <bottom>
        <color indexed="63"/>
      </bottom>
    </border>
    <border>
      <left style="medium"/>
      <right style="thin"/>
      <top>
        <color indexed="63"/>
      </top>
      <bottom style="thin"/>
    </border>
    <border>
      <left style="thin"/>
      <right style="thin"/>
      <top>
        <color indexed="63"/>
      </top>
      <bottom>
        <color indexed="63"/>
      </botto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color indexed="63"/>
      </left>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style="medium"/>
      <bottom style="thin"/>
    </border>
    <border>
      <left style="thin"/>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Down="1">
      <left style="medium"/>
      <right style="thin"/>
      <top style="medium"/>
      <bottom>
        <color indexed="63"/>
      </bottom>
      <diagonal style="thin"/>
    </border>
    <border diagonalDown="1">
      <left style="medium"/>
      <right style="thin"/>
      <top>
        <color indexed="63"/>
      </top>
      <bottom>
        <color indexed="63"/>
      </bottom>
      <diagonal style="thin"/>
    </border>
    <border diagonalDown="1">
      <left style="medium"/>
      <right style="thin"/>
      <top>
        <color indexed="63"/>
      </top>
      <bottom style="thin"/>
      <diagonal style="thin"/>
    </border>
    <border>
      <left style="medium"/>
      <right>
        <color indexed="63"/>
      </right>
      <top style="medium"/>
      <bottom>
        <color indexed="63"/>
      </bottom>
    </border>
    <border>
      <left style="thin"/>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vertical="center"/>
    </xf>
    <xf numFmtId="0" fontId="0" fillId="0" borderId="0" xfId="0" applyAlignment="1">
      <alignment/>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1" xfId="0" applyFont="1" applyBorder="1" applyAlignment="1">
      <alignment horizontal="distributed" vertical="center"/>
    </xf>
    <xf numFmtId="0" fontId="4" fillId="0" borderId="13" xfId="0" applyFont="1" applyBorder="1" applyAlignment="1">
      <alignment horizontal="right" vertical="center" wrapText="1"/>
    </xf>
    <xf numFmtId="0" fontId="4" fillId="0" borderId="14" xfId="0" applyFont="1" applyBorder="1" applyAlignment="1">
      <alignment horizontal="right" vertical="center" wrapText="1"/>
    </xf>
    <xf numFmtId="0" fontId="4" fillId="0" borderId="15" xfId="0" applyFont="1" applyBorder="1" applyAlignment="1">
      <alignment horizontal="right" vertical="center" wrapText="1"/>
    </xf>
    <xf numFmtId="0" fontId="4" fillId="0" borderId="14" xfId="0" applyFont="1" applyBorder="1" applyAlignment="1">
      <alignment horizontal="center" vertical="justify" wrapText="1"/>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77" fontId="0" fillId="0" borderId="18" xfId="0" applyNumberFormat="1" applyFont="1" applyBorder="1" applyAlignment="1">
      <alignment vertical="center"/>
    </xf>
    <xf numFmtId="177" fontId="0" fillId="0" borderId="10" xfId="0" applyNumberFormat="1" applyFont="1" applyBorder="1" applyAlignment="1">
      <alignment vertical="center"/>
    </xf>
    <xf numFmtId="177" fontId="0" fillId="0" borderId="19" xfId="0" applyNumberFormat="1" applyFont="1" applyBorder="1" applyAlignment="1">
      <alignment vertical="center"/>
    </xf>
    <xf numFmtId="177" fontId="0" fillId="0" borderId="20" xfId="0" applyNumberFormat="1"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right" vertical="center"/>
    </xf>
    <xf numFmtId="0" fontId="7" fillId="0" borderId="22" xfId="0" applyFont="1" applyBorder="1" applyAlignment="1">
      <alignment horizontal="right" vertical="center"/>
    </xf>
    <xf numFmtId="0" fontId="7" fillId="0" borderId="22" xfId="0" applyFont="1" applyBorder="1" applyAlignment="1">
      <alignment horizontal="right" vertical="center" shrinkToFit="1"/>
    </xf>
    <xf numFmtId="0" fontId="6" fillId="0" borderId="23" xfId="0" applyFont="1" applyBorder="1" applyAlignment="1">
      <alignment horizontal="center" vertical="center"/>
    </xf>
    <xf numFmtId="0" fontId="5" fillId="0" borderId="11" xfId="0" applyFont="1" applyBorder="1" applyAlignment="1">
      <alignment horizontal="distributed"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176" fontId="6" fillId="0" borderId="10" xfId="0" applyNumberFormat="1" applyFont="1" applyBorder="1" applyAlignment="1">
      <alignment vertical="center"/>
    </xf>
    <xf numFmtId="0" fontId="8" fillId="0" borderId="26" xfId="0" applyFont="1" applyBorder="1" applyAlignment="1">
      <alignment horizontal="right" vertical="center"/>
    </xf>
    <xf numFmtId="0" fontId="4" fillId="0" borderId="27" xfId="0" applyFont="1" applyBorder="1" applyAlignment="1">
      <alignment horizontal="center" vertical="center"/>
    </xf>
    <xf numFmtId="0" fontId="5" fillId="0" borderId="28" xfId="0" applyFont="1" applyBorder="1" applyAlignment="1">
      <alignment/>
    </xf>
    <xf numFmtId="0" fontId="9" fillId="0" borderId="22" xfId="0" applyFont="1" applyBorder="1" applyAlignment="1">
      <alignment horizontal="right" vertical="center"/>
    </xf>
    <xf numFmtId="0" fontId="9" fillId="0" borderId="22" xfId="0" applyFont="1" applyBorder="1" applyAlignment="1">
      <alignment horizontal="right" vertical="center" shrinkToFit="1"/>
    </xf>
    <xf numFmtId="0" fontId="5" fillId="0" borderId="22" xfId="0" applyFont="1" applyBorder="1" applyAlignment="1">
      <alignment horizontal="right" vertical="center"/>
    </xf>
    <xf numFmtId="0" fontId="4" fillId="0" borderId="0" xfId="0" applyFont="1" applyAlignment="1">
      <alignment horizontal="center" vertical="center"/>
    </xf>
    <xf numFmtId="0" fontId="4" fillId="0" borderId="25" xfId="0" applyFont="1" applyBorder="1" applyAlignment="1">
      <alignment horizontal="distributed" vertical="center" shrinkToFit="1"/>
    </xf>
    <xf numFmtId="0" fontId="4" fillId="0" borderId="24" xfId="0" applyFont="1" applyBorder="1" applyAlignment="1">
      <alignment horizontal="distributed" vertical="center" shrinkToFit="1"/>
    </xf>
    <xf numFmtId="0" fontId="4" fillId="0" borderId="22" xfId="0" applyFont="1" applyBorder="1" applyAlignment="1">
      <alignment horizontal="center" vertical="center" wrapText="1"/>
    </xf>
    <xf numFmtId="0" fontId="4" fillId="0" borderId="10" xfId="0" applyFont="1" applyBorder="1" applyAlignment="1">
      <alignment horizontal="center" vertical="center" wrapText="1"/>
    </xf>
    <xf numFmtId="189" fontId="3" fillId="0" borderId="10" xfId="0" applyNumberFormat="1" applyFont="1" applyBorder="1" applyAlignment="1">
      <alignment vertical="center"/>
    </xf>
    <xf numFmtId="182" fontId="3" fillId="0" borderId="10" xfId="0" applyNumberFormat="1" applyFont="1" applyBorder="1" applyAlignment="1">
      <alignment vertical="center"/>
    </xf>
    <xf numFmtId="182" fontId="3" fillId="0" borderId="20" xfId="0" applyNumberFormat="1" applyFont="1" applyBorder="1" applyAlignment="1">
      <alignment vertical="center"/>
    </xf>
    <xf numFmtId="189" fontId="3" fillId="0" borderId="20" xfId="0" applyNumberFormat="1" applyFont="1" applyBorder="1" applyAlignment="1">
      <alignment vertical="center"/>
    </xf>
    <xf numFmtId="191" fontId="3" fillId="0" borderId="10" xfId="0" applyNumberFormat="1" applyFont="1" applyBorder="1" applyAlignment="1">
      <alignment vertical="center"/>
    </xf>
    <xf numFmtId="182" fontId="3" fillId="0" borderId="29" xfId="0" applyNumberFormat="1" applyFont="1" applyFill="1" applyBorder="1" applyAlignment="1">
      <alignment vertical="center"/>
    </xf>
    <xf numFmtId="3" fontId="3" fillId="0" borderId="10" xfId="0" applyNumberFormat="1" applyFont="1" applyBorder="1" applyAlignment="1">
      <alignment vertical="center"/>
    </xf>
    <xf numFmtId="3" fontId="3" fillId="0" borderId="20" xfId="0" applyNumberFormat="1" applyFont="1" applyBorder="1" applyAlignment="1">
      <alignment vertical="center"/>
    </xf>
    <xf numFmtId="179" fontId="0" fillId="0" borderId="16" xfId="0" applyNumberFormat="1" applyFont="1" applyBorder="1" applyAlignment="1">
      <alignment vertical="center"/>
    </xf>
    <xf numFmtId="179" fontId="0" fillId="0" borderId="10" xfId="0" applyNumberFormat="1" applyFont="1" applyBorder="1" applyAlignment="1">
      <alignment vertical="center"/>
    </xf>
    <xf numFmtId="179" fontId="0" fillId="0" borderId="17" xfId="0" applyNumberFormat="1" applyFont="1" applyBorder="1" applyAlignment="1">
      <alignment vertical="center"/>
    </xf>
    <xf numFmtId="179" fontId="0" fillId="0" borderId="18" xfId="0" applyNumberFormat="1" applyFont="1" applyBorder="1" applyAlignment="1">
      <alignment vertical="center"/>
    </xf>
    <xf numFmtId="179" fontId="0" fillId="0" borderId="30" xfId="0" applyNumberFormat="1" applyFont="1" applyBorder="1" applyAlignment="1">
      <alignment vertical="center"/>
    </xf>
    <xf numFmtId="179" fontId="0" fillId="0" borderId="20" xfId="0" applyNumberFormat="1" applyFont="1" applyBorder="1" applyAlignment="1">
      <alignment vertical="center"/>
    </xf>
    <xf numFmtId="179" fontId="0" fillId="0" borderId="31" xfId="0" applyNumberFormat="1" applyFont="1" applyBorder="1" applyAlignment="1">
      <alignment vertical="center"/>
    </xf>
    <xf numFmtId="179" fontId="0" fillId="0" borderId="19" xfId="0" applyNumberFormat="1" applyFont="1" applyBorder="1" applyAlignment="1">
      <alignment vertical="center"/>
    </xf>
    <xf numFmtId="179" fontId="6" fillId="0" borderId="10" xfId="0" applyNumberFormat="1" applyFont="1" applyBorder="1" applyAlignment="1">
      <alignment vertical="center"/>
    </xf>
    <xf numFmtId="179" fontId="6" fillId="0" borderId="20" xfId="0" applyNumberFormat="1"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177" fontId="11" fillId="0" borderId="0"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2" fillId="0" borderId="31" xfId="0" applyNumberFormat="1" applyFont="1" applyBorder="1" applyAlignment="1">
      <alignment horizontal="center" vertical="center"/>
    </xf>
    <xf numFmtId="0" fontId="6" fillId="0" borderId="22" xfId="0" applyFont="1" applyBorder="1" applyAlignment="1">
      <alignment horizontal="center" vertical="center" shrinkToFit="1"/>
    </xf>
    <xf numFmtId="0" fontId="6" fillId="0" borderId="29" xfId="0" applyFont="1" applyBorder="1" applyAlignment="1">
      <alignment horizontal="center" vertical="center" shrinkToFit="1"/>
    </xf>
    <xf numFmtId="179" fontId="6" fillId="0" borderId="10" xfId="0" applyNumberFormat="1" applyFont="1" applyFill="1" applyBorder="1" applyAlignment="1">
      <alignment vertical="center"/>
    </xf>
    <xf numFmtId="177" fontId="12" fillId="0" borderId="18" xfId="0" applyNumberFormat="1" applyFont="1" applyBorder="1" applyAlignment="1">
      <alignment vertical="center"/>
    </xf>
    <xf numFmtId="177" fontId="12" fillId="0" borderId="10" xfId="0" applyNumberFormat="1" applyFont="1" applyBorder="1" applyAlignment="1">
      <alignment vertical="center"/>
    </xf>
    <xf numFmtId="0" fontId="13" fillId="0" borderId="0" xfId="0" applyFont="1" applyAlignment="1">
      <alignment/>
    </xf>
    <xf numFmtId="0" fontId="4" fillId="0" borderId="0" xfId="0" applyFont="1" applyAlignment="1">
      <alignment/>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2" xfId="0" applyFont="1" applyBorder="1" applyAlignment="1">
      <alignment horizontal="center" vertical="center"/>
    </xf>
    <xf numFmtId="178" fontId="2" fillId="0" borderId="10" xfId="0" applyNumberFormat="1" applyFont="1" applyBorder="1" applyAlignment="1">
      <alignment horizontal="right" vertical="center"/>
    </xf>
    <xf numFmtId="178" fontId="2" fillId="0" borderId="32" xfId="0" applyNumberFormat="1" applyFont="1" applyBorder="1" applyAlignment="1">
      <alignment horizontal="right" vertical="center"/>
    </xf>
    <xf numFmtId="177" fontId="2" fillId="0" borderId="20" xfId="0" applyNumberFormat="1" applyFont="1" applyBorder="1" applyAlignment="1">
      <alignment horizontal="right" vertical="center"/>
    </xf>
    <xf numFmtId="177" fontId="2" fillId="0" borderId="33" xfId="0" applyNumberFormat="1" applyFont="1" applyBorder="1" applyAlignment="1">
      <alignment horizontal="right" vertical="center"/>
    </xf>
    <xf numFmtId="176" fontId="2" fillId="0" borderId="10" xfId="0" applyNumberFormat="1" applyFont="1" applyBorder="1" applyAlignment="1">
      <alignment horizontal="right" vertical="center"/>
    </xf>
    <xf numFmtId="0" fontId="8" fillId="0" borderId="11" xfId="0" applyFont="1" applyBorder="1" applyAlignment="1">
      <alignment horizontal="distributed" vertical="center"/>
    </xf>
    <xf numFmtId="0" fontId="8" fillId="0" borderId="24" xfId="0" applyFont="1" applyBorder="1" applyAlignment="1">
      <alignment horizontal="distributed" vertical="center"/>
    </xf>
    <xf numFmtId="0" fontId="4" fillId="0" borderId="12" xfId="0" applyFont="1" applyBorder="1" applyAlignment="1">
      <alignment horizontal="distributed" vertical="center"/>
    </xf>
    <xf numFmtId="0" fontId="5" fillId="0" borderId="24" xfId="0" applyFont="1" applyBorder="1" applyAlignment="1">
      <alignment horizontal="distributed" vertical="distributed" shrinkToFit="1"/>
    </xf>
    <xf numFmtId="0" fontId="4" fillId="0" borderId="14" xfId="0" applyFont="1" applyBorder="1" applyAlignment="1">
      <alignment horizontal="right" vertical="center" shrinkToFit="1"/>
    </xf>
    <xf numFmtId="0" fontId="4" fillId="0" borderId="13" xfId="0" applyFont="1" applyBorder="1" applyAlignment="1">
      <alignment horizontal="right" vertical="center" shrinkToFit="1"/>
    </xf>
    <xf numFmtId="179" fontId="12" fillId="0" borderId="18" xfId="0" applyNumberFormat="1" applyFont="1" applyBorder="1" applyAlignment="1">
      <alignment vertical="center"/>
    </xf>
    <xf numFmtId="179" fontId="12" fillId="0" borderId="17" xfId="0" applyNumberFormat="1" applyFont="1" applyBorder="1" applyAlignment="1">
      <alignment vertical="center"/>
    </xf>
    <xf numFmtId="3" fontId="3" fillId="0" borderId="10" xfId="0" applyNumberFormat="1" applyFont="1" applyFill="1" applyBorder="1" applyAlignment="1">
      <alignment vertical="center"/>
    </xf>
    <xf numFmtId="183" fontId="3" fillId="0" borderId="10" xfId="0" applyNumberFormat="1" applyFont="1" applyBorder="1" applyAlignment="1">
      <alignment vertical="center"/>
    </xf>
    <xf numFmtId="0" fontId="9" fillId="0" borderId="22" xfId="0" applyFont="1" applyBorder="1" applyAlignment="1">
      <alignment horizontal="right" vertical="center" wrapText="1"/>
    </xf>
    <xf numFmtId="179" fontId="3" fillId="0" borderId="10" xfId="0" applyNumberFormat="1" applyFont="1" applyBorder="1" applyAlignment="1">
      <alignment vertical="center"/>
    </xf>
    <xf numFmtId="0" fontId="6" fillId="0" borderId="21" xfId="0" applyFont="1" applyBorder="1" applyAlignment="1">
      <alignment horizontal="left" vertical="center"/>
    </xf>
    <xf numFmtId="0" fontId="2" fillId="0" borderId="10" xfId="0" applyNumberFormat="1" applyFont="1" applyBorder="1" applyAlignment="1">
      <alignment horizontal="center" vertical="center"/>
    </xf>
    <xf numFmtId="0" fontId="2" fillId="0" borderId="17" xfId="0" applyNumberFormat="1" applyFont="1" applyBorder="1" applyAlignment="1">
      <alignment horizontal="center" vertical="center"/>
    </xf>
    <xf numFmtId="177" fontId="2" fillId="0" borderId="10" xfId="0" applyNumberFormat="1" applyFont="1" applyBorder="1" applyAlignment="1">
      <alignment horizontal="right" vertical="center"/>
    </xf>
    <xf numFmtId="177" fontId="2" fillId="0" borderId="32" xfId="0" applyNumberFormat="1" applyFont="1" applyBorder="1" applyAlignment="1">
      <alignment horizontal="right" vertical="center"/>
    </xf>
    <xf numFmtId="176" fontId="2" fillId="0" borderId="20" xfId="0" applyNumberFormat="1" applyFont="1" applyBorder="1" applyAlignment="1">
      <alignment horizontal="right" vertical="center"/>
    </xf>
    <xf numFmtId="0" fontId="4" fillId="0" borderId="0" xfId="0" applyFont="1" applyAlignment="1">
      <alignment vertical="center"/>
    </xf>
    <xf numFmtId="0" fontId="4" fillId="0" borderId="34" xfId="0" applyFont="1" applyBorder="1" applyAlignment="1">
      <alignment vertical="center"/>
    </xf>
    <xf numFmtId="0" fontId="13" fillId="0" borderId="0" xfId="0" applyFont="1" applyAlignment="1">
      <alignment/>
    </xf>
    <xf numFmtId="179" fontId="0" fillId="0" borderId="18" xfId="0" applyNumberFormat="1" applyFont="1" applyBorder="1" applyAlignment="1">
      <alignment vertical="center"/>
    </xf>
    <xf numFmtId="179" fontId="0" fillId="0" borderId="10" xfId="0" applyNumberFormat="1" applyFont="1" applyBorder="1" applyAlignment="1">
      <alignment vertical="center"/>
    </xf>
    <xf numFmtId="179" fontId="0" fillId="0" borderId="17" xfId="0" applyNumberFormat="1" applyFont="1" applyBorder="1" applyAlignment="1">
      <alignment vertical="center"/>
    </xf>
    <xf numFmtId="179" fontId="0" fillId="0" borderId="16" xfId="0" applyNumberFormat="1" applyFont="1" applyBorder="1" applyAlignment="1">
      <alignment vertical="center"/>
    </xf>
    <xf numFmtId="177" fontId="0" fillId="0" borderId="18" xfId="0" applyNumberFormat="1" applyFont="1" applyBorder="1" applyAlignment="1">
      <alignment vertical="center"/>
    </xf>
    <xf numFmtId="177" fontId="0" fillId="0" borderId="10" xfId="0" applyNumberFormat="1" applyFont="1" applyBorder="1" applyAlignment="1">
      <alignment vertical="center"/>
    </xf>
    <xf numFmtId="179" fontId="0" fillId="0" borderId="19" xfId="0" applyNumberFormat="1" applyFont="1" applyBorder="1" applyAlignment="1">
      <alignment vertical="center"/>
    </xf>
    <xf numFmtId="179" fontId="0" fillId="0" borderId="20" xfId="0" applyNumberFormat="1" applyFont="1" applyBorder="1" applyAlignment="1">
      <alignment vertical="center"/>
    </xf>
    <xf numFmtId="179" fontId="0" fillId="0" borderId="31" xfId="0" applyNumberFormat="1" applyFont="1" applyBorder="1" applyAlignment="1">
      <alignment vertical="center"/>
    </xf>
    <xf numFmtId="179" fontId="0" fillId="0" borderId="30" xfId="0" applyNumberFormat="1" applyFont="1" applyBorder="1" applyAlignment="1">
      <alignment vertical="center"/>
    </xf>
    <xf numFmtId="177" fontId="0" fillId="0" borderId="19" xfId="0" applyNumberFormat="1" applyFont="1" applyBorder="1" applyAlignment="1">
      <alignment vertical="center"/>
    </xf>
    <xf numFmtId="177" fontId="0" fillId="0" borderId="20" xfId="0" applyNumberFormat="1" applyFont="1" applyBorder="1" applyAlignment="1">
      <alignment vertical="center"/>
    </xf>
    <xf numFmtId="179" fontId="3" fillId="0" borderId="10" xfId="0" applyNumberFormat="1" applyFont="1" applyFill="1" applyBorder="1" applyAlignment="1">
      <alignment vertical="center"/>
    </xf>
    <xf numFmtId="179" fontId="3" fillId="0" borderId="20" xfId="0" applyNumberFormat="1" applyFont="1" applyBorder="1" applyAlignment="1">
      <alignment vertical="center"/>
    </xf>
    <xf numFmtId="182" fontId="3" fillId="0" borderId="20" xfId="0" applyNumberFormat="1" applyFont="1" applyBorder="1" applyAlignment="1">
      <alignment vertical="center" shrinkToFit="1"/>
    </xf>
    <xf numFmtId="179" fontId="12" fillId="0" borderId="10" xfId="0" applyNumberFormat="1" applyFont="1" applyBorder="1" applyAlignment="1">
      <alignment vertical="center"/>
    </xf>
    <xf numFmtId="179" fontId="12" fillId="0" borderId="16" xfId="0" applyNumberFormat="1" applyFont="1" applyBorder="1" applyAlignment="1">
      <alignment vertical="center"/>
    </xf>
    <xf numFmtId="0" fontId="15" fillId="0" borderId="34" xfId="0" applyFont="1" applyBorder="1" applyAlignment="1">
      <alignment/>
    </xf>
    <xf numFmtId="0" fontId="14" fillId="0" borderId="0" xfId="0" applyFont="1" applyAlignment="1">
      <alignment/>
    </xf>
    <xf numFmtId="0" fontId="4" fillId="0" borderId="35" xfId="0" applyFont="1" applyBorder="1" applyAlignment="1">
      <alignment horizontal="right" vertical="center" shrinkToFit="1"/>
    </xf>
    <xf numFmtId="0" fontId="4" fillId="0" borderId="36" xfId="0" applyFont="1" applyBorder="1" applyAlignment="1">
      <alignment horizontal="center" vertical="center"/>
    </xf>
    <xf numFmtId="177" fontId="0" fillId="0" borderId="36" xfId="0" applyNumberFormat="1" applyFont="1" applyBorder="1" applyAlignment="1">
      <alignment vertical="center"/>
    </xf>
    <xf numFmtId="177" fontId="0" fillId="0" borderId="32" xfId="0" applyNumberFormat="1" applyFont="1" applyBorder="1" applyAlignment="1">
      <alignment vertical="center"/>
    </xf>
    <xf numFmtId="177" fontId="0" fillId="0" borderId="33" xfId="0" applyNumberFormat="1" applyFont="1" applyBorder="1" applyAlignment="1">
      <alignment vertical="center"/>
    </xf>
    <xf numFmtId="177" fontId="0" fillId="0" borderId="36" xfId="0" applyNumberFormat="1" applyFont="1" applyBorder="1" applyAlignment="1">
      <alignment vertical="center"/>
    </xf>
    <xf numFmtId="177" fontId="0" fillId="0" borderId="32" xfId="0" applyNumberFormat="1" applyFont="1" applyBorder="1" applyAlignment="1">
      <alignment vertical="center"/>
    </xf>
    <xf numFmtId="0" fontId="0" fillId="0" borderId="37" xfId="0" applyBorder="1" applyAlignment="1">
      <alignment/>
    </xf>
    <xf numFmtId="177" fontId="12" fillId="0" borderId="36" xfId="0" applyNumberFormat="1" applyFont="1" applyBorder="1" applyAlignment="1">
      <alignment vertical="center"/>
    </xf>
    <xf numFmtId="177" fontId="12" fillId="0" borderId="32" xfId="0" applyNumberFormat="1" applyFont="1" applyBorder="1" applyAlignment="1">
      <alignment vertical="center"/>
    </xf>
    <xf numFmtId="177" fontId="0" fillId="0" borderId="33" xfId="0" applyNumberFormat="1" applyFont="1" applyBorder="1" applyAlignment="1">
      <alignment vertical="center"/>
    </xf>
    <xf numFmtId="3" fontId="3" fillId="0" borderId="32" xfId="0" applyNumberFormat="1" applyFont="1" applyBorder="1" applyAlignment="1">
      <alignment vertical="center"/>
    </xf>
    <xf numFmtId="3" fontId="3" fillId="0" borderId="32" xfId="0" applyNumberFormat="1" applyFont="1" applyFill="1" applyBorder="1" applyAlignment="1">
      <alignment vertical="center"/>
    </xf>
    <xf numFmtId="3" fontId="3" fillId="0" borderId="33" xfId="0" applyNumberFormat="1" applyFont="1" applyBorder="1" applyAlignment="1">
      <alignment vertical="center"/>
    </xf>
    <xf numFmtId="0" fontId="4" fillId="0" borderId="35" xfId="0" applyFont="1" applyBorder="1" applyAlignment="1">
      <alignment horizontal="right" vertical="center" wrapText="1"/>
    </xf>
    <xf numFmtId="0" fontId="4" fillId="0" borderId="11" xfId="0" applyFont="1" applyBorder="1" applyAlignment="1">
      <alignment horizontal="distributed" vertical="center" shrinkToFit="1"/>
    </xf>
    <xf numFmtId="0" fontId="15" fillId="0" borderId="34" xfId="0" applyFont="1" applyBorder="1" applyAlignment="1">
      <alignment wrapText="1"/>
    </xf>
    <xf numFmtId="179" fontId="3" fillId="0" borderId="32" xfId="0" applyNumberFormat="1" applyFont="1" applyBorder="1" applyAlignment="1">
      <alignment vertical="center"/>
    </xf>
    <xf numFmtId="179" fontId="3" fillId="0" borderId="32" xfId="0" applyNumberFormat="1" applyFont="1" applyFill="1" applyBorder="1" applyAlignment="1">
      <alignment vertical="center"/>
    </xf>
    <xf numFmtId="179" fontId="3" fillId="0" borderId="33" xfId="0" applyNumberFormat="1" applyFont="1" applyBorder="1" applyAlignment="1">
      <alignment vertical="center"/>
    </xf>
    <xf numFmtId="0" fontId="2" fillId="0" borderId="38" xfId="0" applyFont="1" applyBorder="1" applyAlignment="1">
      <alignment horizontal="center" vertical="center"/>
    </xf>
    <xf numFmtId="0" fontId="2" fillId="0" borderId="21" xfId="0" applyNumberFormat="1" applyFont="1" applyBorder="1" applyAlignment="1">
      <alignment horizontal="center" vertical="center"/>
    </xf>
    <xf numFmtId="0" fontId="2" fillId="0" borderId="39" xfId="0" applyNumberFormat="1" applyFont="1" applyBorder="1" applyAlignment="1">
      <alignment horizontal="center" vertical="center"/>
    </xf>
    <xf numFmtId="176" fontId="2" fillId="0" borderId="21" xfId="0" applyNumberFormat="1" applyFont="1" applyBorder="1" applyAlignment="1">
      <alignment horizontal="right" vertical="center"/>
    </xf>
    <xf numFmtId="177" fontId="2" fillId="0" borderId="21" xfId="0" applyNumberFormat="1" applyFont="1" applyBorder="1" applyAlignment="1">
      <alignment horizontal="right" vertical="center"/>
    </xf>
    <xf numFmtId="177" fontId="2" fillId="0" borderId="40" xfId="0" applyNumberFormat="1" applyFont="1" applyBorder="1" applyAlignment="1">
      <alignment horizontal="right" vertical="center"/>
    </xf>
    <xf numFmtId="0" fontId="2" fillId="0" borderId="20" xfId="0" applyNumberFormat="1" applyFont="1" applyFill="1" applyBorder="1" applyAlignment="1">
      <alignment horizontal="right"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horizontal="center" vertical="center"/>
    </xf>
    <xf numFmtId="0" fontId="13" fillId="0" borderId="44" xfId="0" applyFont="1" applyBorder="1" applyAlignment="1">
      <alignment horizontal="center" vertical="center"/>
    </xf>
    <xf numFmtId="0" fontId="13" fillId="0" borderId="17" xfId="0" applyFont="1" applyBorder="1" applyAlignment="1">
      <alignment horizontal="center" vertical="center"/>
    </xf>
    <xf numFmtId="0" fontId="13" fillId="0" borderId="45" xfId="0" applyFont="1" applyBorder="1" applyAlignment="1">
      <alignment horizontal="center" vertical="center" wrapText="1" shrinkToFit="1"/>
    </xf>
    <xf numFmtId="0" fontId="13" fillId="0" borderId="46" xfId="0" applyFont="1" applyBorder="1" applyAlignment="1">
      <alignment horizontal="center" vertical="center" wrapText="1" shrinkToFit="1"/>
    </xf>
    <xf numFmtId="0" fontId="16" fillId="0" borderId="34" xfId="0" applyFont="1" applyBorder="1" applyAlignment="1">
      <alignment horizontal="left" vertical="center"/>
    </xf>
    <xf numFmtId="0" fontId="13" fillId="0" borderId="0" xfId="0" applyFont="1" applyAlignment="1">
      <alignment/>
    </xf>
    <xf numFmtId="0" fontId="17" fillId="0" borderId="0" xfId="0" applyFont="1" applyAlignment="1">
      <alignment vertical="center"/>
    </xf>
    <xf numFmtId="0" fontId="18" fillId="0" borderId="0" xfId="0" applyFont="1" applyAlignment="1">
      <alignment/>
    </xf>
    <xf numFmtId="0" fontId="13" fillId="0" borderId="45"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47" xfId="0" applyFont="1" applyBorder="1" applyAlignment="1">
      <alignment horizontal="center" vertical="center" wrapText="1"/>
    </xf>
    <xf numFmtId="0" fontId="13" fillId="0" borderId="22" xfId="0" applyFont="1" applyBorder="1" applyAlignment="1">
      <alignment horizontal="center" vertical="center" wrapText="1"/>
    </xf>
    <xf numFmtId="0" fontId="10" fillId="0" borderId="0" xfId="0" applyFont="1" applyAlignment="1">
      <alignment/>
    </xf>
    <xf numFmtId="0" fontId="13" fillId="0" borderId="48" xfId="0" applyFont="1" applyBorder="1" applyAlignment="1">
      <alignment horizontal="center" vertical="center"/>
    </xf>
    <xf numFmtId="0" fontId="13" fillId="0" borderId="11" xfId="0" applyFont="1" applyBorder="1" applyAlignment="1">
      <alignment horizontal="center" vertical="center"/>
    </xf>
    <xf numFmtId="0" fontId="15" fillId="0" borderId="0" xfId="0" applyFont="1" applyAlignment="1">
      <alignment horizontal="left"/>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4" xfId="0" applyFont="1" applyBorder="1" applyAlignment="1">
      <alignment horizontal="right" vertical="center"/>
    </xf>
    <xf numFmtId="0" fontId="4" fillId="0" borderId="53" xfId="0" applyFont="1" applyBorder="1" applyAlignment="1">
      <alignment vertical="justify" wrapText="1"/>
    </xf>
    <xf numFmtId="0" fontId="0" fillId="0" borderId="54" xfId="0" applyBorder="1" applyAlignment="1">
      <alignment vertical="justify"/>
    </xf>
    <xf numFmtId="0" fontId="0" fillId="0" borderId="55" xfId="0" applyBorder="1" applyAlignment="1">
      <alignment vertical="justify"/>
    </xf>
    <xf numFmtId="0" fontId="4" fillId="0" borderId="56" xfId="0" applyFont="1" applyBorder="1" applyAlignment="1">
      <alignment horizontal="center" vertical="center" wrapText="1"/>
    </xf>
    <xf numFmtId="0" fontId="4" fillId="0" borderId="45"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57" xfId="0" applyFont="1" applyBorder="1" applyAlignment="1">
      <alignment horizontal="center" vertical="center"/>
    </xf>
    <xf numFmtId="0" fontId="15" fillId="0" borderId="0" xfId="0" applyFont="1" applyAlignment="1">
      <alignment horizontal="left" vertical="center"/>
    </xf>
    <xf numFmtId="0" fontId="15" fillId="0" borderId="34" xfId="0" applyFont="1" applyBorder="1" applyAlignment="1">
      <alignment horizontal="left" vertical="center"/>
    </xf>
    <xf numFmtId="0" fontId="5" fillId="0" borderId="4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3" xfId="0" applyFont="1" applyBorder="1" applyAlignment="1">
      <alignment vertical="justify" wrapText="1"/>
    </xf>
    <xf numFmtId="0" fontId="5" fillId="0" borderId="54" xfId="0" applyFont="1" applyBorder="1" applyAlignment="1">
      <alignment vertical="justify"/>
    </xf>
    <xf numFmtId="0" fontId="5" fillId="0" borderId="55" xfId="0" applyFont="1" applyBorder="1" applyAlignment="1">
      <alignment vertical="justify"/>
    </xf>
    <xf numFmtId="0" fontId="5" fillId="0" borderId="58" xfId="0" applyFont="1" applyBorder="1" applyAlignment="1">
      <alignment horizontal="center" vertical="center" wrapText="1"/>
    </xf>
    <xf numFmtId="0" fontId="15" fillId="0" borderId="0" xfId="0" applyFont="1" applyBorder="1" applyAlignment="1">
      <alignment horizontal="left" vertical="center" shrinkToFit="1"/>
    </xf>
    <xf numFmtId="0" fontId="15" fillId="0" borderId="34" xfId="0" applyFont="1" applyBorder="1" applyAlignment="1">
      <alignment horizontal="left" vertical="center" shrinkToFit="1"/>
    </xf>
    <xf numFmtId="0" fontId="15" fillId="0" borderId="0" xfId="0" applyFont="1" applyBorder="1" applyAlignment="1">
      <alignment horizontal="left" vertical="center" wrapText="1"/>
    </xf>
    <xf numFmtId="0" fontId="15" fillId="0" borderId="34" xfId="0" applyFont="1" applyBorder="1" applyAlignment="1">
      <alignment horizontal="left" vertical="center" wrapText="1"/>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47" xfId="0" applyFont="1" applyBorder="1" applyAlignment="1">
      <alignment horizontal="center" vertical="center" wrapText="1"/>
    </xf>
    <xf numFmtId="0" fontId="4" fillId="0" borderId="29" xfId="0" applyFont="1" applyBorder="1" applyAlignment="1">
      <alignment horizontal="center" vertical="center" wrapText="1"/>
    </xf>
    <xf numFmtId="0" fontId="11" fillId="0" borderId="21" xfId="0" applyNumberFormat="1" applyFont="1" applyBorder="1" applyAlignment="1">
      <alignment horizontal="center" vertical="center"/>
    </xf>
    <xf numFmtId="0" fontId="11" fillId="0" borderId="22" xfId="0" applyNumberFormat="1" applyFont="1" applyBorder="1" applyAlignment="1">
      <alignment horizontal="center" vertical="center"/>
    </xf>
    <xf numFmtId="0" fontId="11" fillId="0" borderId="40" xfId="0" applyNumberFormat="1" applyFont="1" applyBorder="1" applyAlignment="1">
      <alignment horizontal="center" vertical="center"/>
    </xf>
    <xf numFmtId="0" fontId="11" fillId="0" borderId="57" xfId="0" applyNumberFormat="1" applyFont="1" applyBorder="1" applyAlignment="1">
      <alignment horizontal="center" vertical="center"/>
    </xf>
    <xf numFmtId="0" fontId="4" fillId="0" borderId="46" xfId="0" applyFont="1" applyBorder="1" applyAlignment="1">
      <alignment horizontal="center" vertical="center"/>
    </xf>
    <xf numFmtId="0" fontId="4" fillId="0" borderId="58" xfId="0" applyFont="1" applyBorder="1" applyAlignment="1">
      <alignment horizontal="center" vertical="center"/>
    </xf>
    <xf numFmtId="0" fontId="4" fillId="0" borderId="13" xfId="0" applyFont="1" applyBorder="1" applyAlignment="1">
      <alignment horizontal="center" vertical="center"/>
    </xf>
    <xf numFmtId="0" fontId="4" fillId="0" borderId="51"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45" xfId="0" applyFont="1" applyBorder="1" applyAlignment="1">
      <alignment horizontal="center" vertical="center"/>
    </xf>
    <xf numFmtId="0" fontId="4" fillId="0" borderId="59" xfId="0" applyFont="1" applyBorder="1" applyAlignment="1">
      <alignment horizontal="center" vertical="center"/>
    </xf>
    <xf numFmtId="0" fontId="9" fillId="0" borderId="60" xfId="0" applyFont="1" applyBorder="1" applyAlignment="1">
      <alignment horizontal="right" vertical="top" wrapText="1"/>
    </xf>
    <xf numFmtId="0" fontId="4" fillId="0" borderId="60" xfId="0" applyFont="1" applyBorder="1" applyAlignment="1">
      <alignment horizontal="right" vertical="top"/>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4" xfId="0" applyFont="1" applyBorder="1" applyAlignment="1">
      <alignment horizontal="center" vertical="center"/>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xdr:col>
      <xdr:colOff>171450</xdr:colOff>
      <xdr:row>4</xdr:row>
      <xdr:rowOff>38100</xdr:rowOff>
    </xdr:to>
    <xdr:sp>
      <xdr:nvSpPr>
        <xdr:cNvPr id="1" name="Oval 6"/>
        <xdr:cNvSpPr>
          <a:spLocks/>
        </xdr:cNvSpPr>
      </xdr:nvSpPr>
      <xdr:spPr>
        <a:xfrm>
          <a:off x="695325" y="60960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xdr:row>
      <xdr:rowOff>9525</xdr:rowOff>
    </xdr:from>
    <xdr:to>
      <xdr:col>3</xdr:col>
      <xdr:colOff>161925</xdr:colOff>
      <xdr:row>4</xdr:row>
      <xdr:rowOff>19050</xdr:rowOff>
    </xdr:to>
    <xdr:sp>
      <xdr:nvSpPr>
        <xdr:cNvPr id="2" name="Oval 7"/>
        <xdr:cNvSpPr>
          <a:spLocks/>
        </xdr:cNvSpPr>
      </xdr:nvSpPr>
      <xdr:spPr>
        <a:xfrm>
          <a:off x="2000250" y="590550"/>
          <a:ext cx="1619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38100</xdr:rowOff>
    </xdr:from>
    <xdr:to>
      <xdr:col>0</xdr:col>
      <xdr:colOff>219075</xdr:colOff>
      <xdr:row>3</xdr:row>
      <xdr:rowOff>9525</xdr:rowOff>
    </xdr:to>
    <xdr:sp>
      <xdr:nvSpPr>
        <xdr:cNvPr id="1" name="Line 2"/>
        <xdr:cNvSpPr>
          <a:spLocks/>
        </xdr:cNvSpPr>
      </xdr:nvSpPr>
      <xdr:spPr>
        <a:xfrm>
          <a:off x="38100" y="390525"/>
          <a:ext cx="180975"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5</xdr:row>
      <xdr:rowOff>123825</xdr:rowOff>
    </xdr:from>
    <xdr:to>
      <xdr:col>1</xdr:col>
      <xdr:colOff>0</xdr:colOff>
      <xdr:row>6</xdr:row>
      <xdr:rowOff>0</xdr:rowOff>
    </xdr:to>
    <xdr:sp>
      <xdr:nvSpPr>
        <xdr:cNvPr id="2" name="Line 3"/>
        <xdr:cNvSpPr>
          <a:spLocks/>
        </xdr:cNvSpPr>
      </xdr:nvSpPr>
      <xdr:spPr>
        <a:xfrm flipH="1" flipV="1">
          <a:off x="333375" y="1104900"/>
          <a:ext cx="4667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xdr:row>
      <xdr:rowOff>9525</xdr:rowOff>
    </xdr:from>
    <xdr:to>
      <xdr:col>0</xdr:col>
      <xdr:colOff>333375</xdr:colOff>
      <xdr:row>5</xdr:row>
      <xdr:rowOff>123825</xdr:rowOff>
    </xdr:to>
    <xdr:sp>
      <xdr:nvSpPr>
        <xdr:cNvPr id="3" name="Line 4"/>
        <xdr:cNvSpPr>
          <a:spLocks/>
        </xdr:cNvSpPr>
      </xdr:nvSpPr>
      <xdr:spPr>
        <a:xfrm>
          <a:off x="19050" y="361950"/>
          <a:ext cx="314325"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xdr:row>
      <xdr:rowOff>0</xdr:rowOff>
    </xdr:from>
    <xdr:to>
      <xdr:col>1</xdr:col>
      <xdr:colOff>0</xdr:colOff>
      <xdr:row>3</xdr:row>
      <xdr:rowOff>0</xdr:rowOff>
    </xdr:to>
    <xdr:sp>
      <xdr:nvSpPr>
        <xdr:cNvPr id="4" name="Line 5"/>
        <xdr:cNvSpPr>
          <a:spLocks/>
        </xdr:cNvSpPr>
      </xdr:nvSpPr>
      <xdr:spPr>
        <a:xfrm flipH="1">
          <a:off x="161925" y="57150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xdr:row>
      <xdr:rowOff>161925</xdr:rowOff>
    </xdr:from>
    <xdr:to>
      <xdr:col>31</xdr:col>
      <xdr:colOff>0</xdr:colOff>
      <xdr:row>3</xdr:row>
      <xdr:rowOff>9525</xdr:rowOff>
    </xdr:to>
    <xdr:sp>
      <xdr:nvSpPr>
        <xdr:cNvPr id="5" name="Line 6"/>
        <xdr:cNvSpPr>
          <a:spLocks/>
        </xdr:cNvSpPr>
      </xdr:nvSpPr>
      <xdr:spPr>
        <a:xfrm>
          <a:off x="29822775" y="333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xdr:row>
      <xdr:rowOff>0</xdr:rowOff>
    </xdr:from>
    <xdr:to>
      <xdr:col>31</xdr:col>
      <xdr:colOff>0</xdr:colOff>
      <xdr:row>3</xdr:row>
      <xdr:rowOff>0</xdr:rowOff>
    </xdr:to>
    <xdr:sp>
      <xdr:nvSpPr>
        <xdr:cNvPr id="6" name="Line 9"/>
        <xdr:cNvSpPr>
          <a:spLocks/>
        </xdr:cNvSpPr>
      </xdr:nvSpPr>
      <xdr:spPr>
        <a:xfrm flipH="1">
          <a:off x="29822775"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xdr:row>
      <xdr:rowOff>9525</xdr:rowOff>
    </xdr:from>
    <xdr:to>
      <xdr:col>31</xdr:col>
      <xdr:colOff>0</xdr:colOff>
      <xdr:row>5</xdr:row>
      <xdr:rowOff>114300</xdr:rowOff>
    </xdr:to>
    <xdr:sp>
      <xdr:nvSpPr>
        <xdr:cNvPr id="7" name="Line 16"/>
        <xdr:cNvSpPr>
          <a:spLocks/>
        </xdr:cNvSpPr>
      </xdr:nvSpPr>
      <xdr:spPr>
        <a:xfrm>
          <a:off x="29822775" y="3619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xdr:row>
      <xdr:rowOff>161925</xdr:rowOff>
    </xdr:from>
    <xdr:to>
      <xdr:col>25</xdr:col>
      <xdr:colOff>0</xdr:colOff>
      <xdr:row>3</xdr:row>
      <xdr:rowOff>9525</xdr:rowOff>
    </xdr:to>
    <xdr:sp>
      <xdr:nvSpPr>
        <xdr:cNvPr id="8" name="Line 30"/>
        <xdr:cNvSpPr>
          <a:spLocks/>
        </xdr:cNvSpPr>
      </xdr:nvSpPr>
      <xdr:spPr>
        <a:xfrm>
          <a:off x="24050625" y="333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xdr:row>
      <xdr:rowOff>0</xdr:rowOff>
    </xdr:from>
    <xdr:to>
      <xdr:col>25</xdr:col>
      <xdr:colOff>0</xdr:colOff>
      <xdr:row>3</xdr:row>
      <xdr:rowOff>0</xdr:rowOff>
    </xdr:to>
    <xdr:sp>
      <xdr:nvSpPr>
        <xdr:cNvPr id="9" name="Line 32"/>
        <xdr:cNvSpPr>
          <a:spLocks/>
        </xdr:cNvSpPr>
      </xdr:nvSpPr>
      <xdr:spPr>
        <a:xfrm flipH="1">
          <a:off x="24050625"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xdr:row>
      <xdr:rowOff>9525</xdr:rowOff>
    </xdr:from>
    <xdr:to>
      <xdr:col>25</xdr:col>
      <xdr:colOff>0</xdr:colOff>
      <xdr:row>5</xdr:row>
      <xdr:rowOff>114300</xdr:rowOff>
    </xdr:to>
    <xdr:sp>
      <xdr:nvSpPr>
        <xdr:cNvPr id="10" name="Line 33"/>
        <xdr:cNvSpPr>
          <a:spLocks/>
        </xdr:cNvSpPr>
      </xdr:nvSpPr>
      <xdr:spPr>
        <a:xfrm>
          <a:off x="24050625" y="3619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xdr:row>
      <xdr:rowOff>161925</xdr:rowOff>
    </xdr:from>
    <xdr:to>
      <xdr:col>37</xdr:col>
      <xdr:colOff>0</xdr:colOff>
      <xdr:row>2</xdr:row>
      <xdr:rowOff>209550</xdr:rowOff>
    </xdr:to>
    <xdr:sp>
      <xdr:nvSpPr>
        <xdr:cNvPr id="11" name="Line 34"/>
        <xdr:cNvSpPr>
          <a:spLocks/>
        </xdr:cNvSpPr>
      </xdr:nvSpPr>
      <xdr:spPr>
        <a:xfrm>
          <a:off x="35594925" y="3333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xdr:row>
      <xdr:rowOff>28575</xdr:rowOff>
    </xdr:from>
    <xdr:to>
      <xdr:col>37</xdr:col>
      <xdr:colOff>0</xdr:colOff>
      <xdr:row>5</xdr:row>
      <xdr:rowOff>9525</xdr:rowOff>
    </xdr:to>
    <xdr:sp>
      <xdr:nvSpPr>
        <xdr:cNvPr id="12" name="Line 35"/>
        <xdr:cNvSpPr>
          <a:spLocks/>
        </xdr:cNvSpPr>
      </xdr:nvSpPr>
      <xdr:spPr>
        <a:xfrm>
          <a:off x="35594925" y="3810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5</xdr:row>
      <xdr:rowOff>0</xdr:rowOff>
    </xdr:from>
    <xdr:to>
      <xdr:col>37</xdr:col>
      <xdr:colOff>0</xdr:colOff>
      <xdr:row>6</xdr:row>
      <xdr:rowOff>19050</xdr:rowOff>
    </xdr:to>
    <xdr:sp>
      <xdr:nvSpPr>
        <xdr:cNvPr id="13" name="Line 36"/>
        <xdr:cNvSpPr>
          <a:spLocks/>
        </xdr:cNvSpPr>
      </xdr:nvSpPr>
      <xdr:spPr>
        <a:xfrm flipH="1" flipV="1">
          <a:off x="35594925" y="981075"/>
          <a:ext cx="0"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xdr:row>
      <xdr:rowOff>9525</xdr:rowOff>
    </xdr:from>
    <xdr:to>
      <xdr:col>37</xdr:col>
      <xdr:colOff>0</xdr:colOff>
      <xdr:row>3</xdr:row>
      <xdr:rowOff>9525</xdr:rowOff>
    </xdr:to>
    <xdr:sp>
      <xdr:nvSpPr>
        <xdr:cNvPr id="14" name="Line 37"/>
        <xdr:cNvSpPr>
          <a:spLocks/>
        </xdr:cNvSpPr>
      </xdr:nvSpPr>
      <xdr:spPr>
        <a:xfrm flipH="1">
          <a:off x="35594925" y="581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2</xdr:row>
      <xdr:rowOff>9525</xdr:rowOff>
    </xdr:from>
    <xdr:to>
      <xdr:col>37</xdr:col>
      <xdr:colOff>0</xdr:colOff>
      <xdr:row>5</xdr:row>
      <xdr:rowOff>447675</xdr:rowOff>
    </xdr:to>
    <xdr:sp>
      <xdr:nvSpPr>
        <xdr:cNvPr id="15" name="Line 40"/>
        <xdr:cNvSpPr>
          <a:spLocks/>
        </xdr:cNvSpPr>
      </xdr:nvSpPr>
      <xdr:spPr>
        <a:xfrm>
          <a:off x="35594925" y="361950"/>
          <a:ext cx="0" cy="106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xdr:row>
      <xdr:rowOff>161925</xdr:rowOff>
    </xdr:from>
    <xdr:to>
      <xdr:col>19</xdr:col>
      <xdr:colOff>0</xdr:colOff>
      <xdr:row>3</xdr:row>
      <xdr:rowOff>9525</xdr:rowOff>
    </xdr:to>
    <xdr:sp>
      <xdr:nvSpPr>
        <xdr:cNvPr id="16" name="Line 41"/>
        <xdr:cNvSpPr>
          <a:spLocks/>
        </xdr:cNvSpPr>
      </xdr:nvSpPr>
      <xdr:spPr>
        <a:xfrm>
          <a:off x="18278475" y="333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xdr:row>
      <xdr:rowOff>0</xdr:rowOff>
    </xdr:from>
    <xdr:to>
      <xdr:col>19</xdr:col>
      <xdr:colOff>0</xdr:colOff>
      <xdr:row>3</xdr:row>
      <xdr:rowOff>0</xdr:rowOff>
    </xdr:to>
    <xdr:sp>
      <xdr:nvSpPr>
        <xdr:cNvPr id="17" name="Line 42"/>
        <xdr:cNvSpPr>
          <a:spLocks/>
        </xdr:cNvSpPr>
      </xdr:nvSpPr>
      <xdr:spPr>
        <a:xfrm flipH="1">
          <a:off x="18278475"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9525</xdr:rowOff>
    </xdr:from>
    <xdr:to>
      <xdr:col>19</xdr:col>
      <xdr:colOff>0</xdr:colOff>
      <xdr:row>5</xdr:row>
      <xdr:rowOff>114300</xdr:rowOff>
    </xdr:to>
    <xdr:sp>
      <xdr:nvSpPr>
        <xdr:cNvPr id="18" name="Line 43"/>
        <xdr:cNvSpPr>
          <a:spLocks/>
        </xdr:cNvSpPr>
      </xdr:nvSpPr>
      <xdr:spPr>
        <a:xfrm>
          <a:off x="18278475" y="3619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xdr:row>
      <xdr:rowOff>161925</xdr:rowOff>
    </xdr:from>
    <xdr:to>
      <xdr:col>13</xdr:col>
      <xdr:colOff>0</xdr:colOff>
      <xdr:row>3</xdr:row>
      <xdr:rowOff>9525</xdr:rowOff>
    </xdr:to>
    <xdr:sp>
      <xdr:nvSpPr>
        <xdr:cNvPr id="19" name="Line 44"/>
        <xdr:cNvSpPr>
          <a:spLocks/>
        </xdr:cNvSpPr>
      </xdr:nvSpPr>
      <xdr:spPr>
        <a:xfrm>
          <a:off x="12506325" y="3333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xdr:row>
      <xdr:rowOff>0</xdr:rowOff>
    </xdr:from>
    <xdr:to>
      <xdr:col>13</xdr:col>
      <xdr:colOff>0</xdr:colOff>
      <xdr:row>3</xdr:row>
      <xdr:rowOff>0</xdr:rowOff>
    </xdr:to>
    <xdr:sp>
      <xdr:nvSpPr>
        <xdr:cNvPr id="20" name="Line 46"/>
        <xdr:cNvSpPr>
          <a:spLocks/>
        </xdr:cNvSpPr>
      </xdr:nvSpPr>
      <xdr:spPr>
        <a:xfrm flipH="1">
          <a:off x="12506325" y="5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9525</xdr:rowOff>
    </xdr:from>
    <xdr:to>
      <xdr:col>13</xdr:col>
      <xdr:colOff>0</xdr:colOff>
      <xdr:row>5</xdr:row>
      <xdr:rowOff>114300</xdr:rowOff>
    </xdr:to>
    <xdr:sp>
      <xdr:nvSpPr>
        <xdr:cNvPr id="21" name="Line 47"/>
        <xdr:cNvSpPr>
          <a:spLocks/>
        </xdr:cNvSpPr>
      </xdr:nvSpPr>
      <xdr:spPr>
        <a:xfrm>
          <a:off x="12506325" y="361950"/>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tabSelected="1" zoomScalePageLayoutView="0" workbookViewId="0" topLeftCell="A1">
      <pane xSplit="1" ySplit="5" topLeftCell="B21" activePane="bottomRight" state="frozen"/>
      <selection pane="topLeft" activeCell="A1" sqref="A1"/>
      <selection pane="topRight" activeCell="B1" sqref="B1"/>
      <selection pane="bottomLeft" activeCell="A6" sqref="A6"/>
      <selection pane="bottomRight" activeCell="M5" sqref="M5"/>
    </sheetView>
  </sheetViews>
  <sheetFormatPr defaultColWidth="9.00390625" defaultRowHeight="13.5"/>
  <cols>
    <col min="1" max="1" width="6.75390625" style="0" customWidth="1"/>
    <col min="2" max="3" width="13.25390625" style="0" customWidth="1"/>
    <col min="4" max="4" width="5.625" style="0" customWidth="1"/>
    <col min="5" max="5" width="7.625" style="0" customWidth="1"/>
    <col min="6" max="6" width="9.625" style="0" customWidth="1"/>
    <col min="7" max="7" width="9.125" style="0" customWidth="1"/>
    <col min="8" max="9" width="9.625" style="0" customWidth="1"/>
    <col min="10" max="10" width="9.125" style="0" customWidth="1"/>
  </cols>
  <sheetData>
    <row r="1" ht="21">
      <c r="A1" s="117" t="s">
        <v>159</v>
      </c>
    </row>
    <row r="2" spans="1:9" ht="23.25" customHeight="1">
      <c r="A2" s="156" t="s">
        <v>160</v>
      </c>
      <c r="B2" s="156"/>
      <c r="C2" s="156"/>
      <c r="D2" s="156"/>
      <c r="E2" s="157"/>
      <c r="F2" s="157"/>
      <c r="G2" s="157"/>
      <c r="H2" s="157"/>
      <c r="I2" s="157"/>
    </row>
    <row r="3" spans="1:10" ht="25.5" customHeight="1" thickBot="1">
      <c r="A3" s="154" t="s">
        <v>0</v>
      </c>
      <c r="B3" s="154"/>
      <c r="C3" s="154"/>
      <c r="D3" s="154"/>
      <c r="E3" s="154"/>
      <c r="F3" s="66"/>
      <c r="G3" s="67"/>
      <c r="H3" s="67"/>
      <c r="I3" s="67"/>
      <c r="J3" s="68" t="s">
        <v>1</v>
      </c>
    </row>
    <row r="4" spans="1:10" ht="33.75" customHeight="1">
      <c r="A4" s="160" t="s">
        <v>2</v>
      </c>
      <c r="B4" s="162" t="s">
        <v>3</v>
      </c>
      <c r="C4" s="162" t="s">
        <v>4</v>
      </c>
      <c r="D4" s="158" t="s">
        <v>5</v>
      </c>
      <c r="E4" s="159"/>
      <c r="F4" s="145" t="s">
        <v>126</v>
      </c>
      <c r="G4" s="146"/>
      <c r="H4" s="146"/>
      <c r="I4" s="146"/>
      <c r="J4" s="147"/>
    </row>
    <row r="5" spans="1:10" ht="55.5" customHeight="1">
      <c r="A5" s="161"/>
      <c r="B5" s="163"/>
      <c r="C5" s="163"/>
      <c r="D5" s="69"/>
      <c r="E5" s="70" t="s">
        <v>6</v>
      </c>
      <c r="F5" s="70" t="s">
        <v>7</v>
      </c>
      <c r="G5" s="70" t="s">
        <v>8</v>
      </c>
      <c r="H5" s="70" t="s">
        <v>9</v>
      </c>
      <c r="I5" s="70" t="s">
        <v>10</v>
      </c>
      <c r="J5" s="71" t="s">
        <v>11</v>
      </c>
    </row>
    <row r="6" spans="1:10" ht="27" customHeight="1">
      <c r="A6" s="3" t="s">
        <v>12</v>
      </c>
      <c r="B6" s="1" t="s">
        <v>13</v>
      </c>
      <c r="C6" s="1" t="s">
        <v>14</v>
      </c>
      <c r="D6" s="77">
        <v>150</v>
      </c>
      <c r="E6" s="77">
        <v>8</v>
      </c>
      <c r="F6" s="73">
        <v>44.7</v>
      </c>
      <c r="G6" s="73">
        <v>50.41</v>
      </c>
      <c r="H6" s="73">
        <v>49.52</v>
      </c>
      <c r="I6" s="73">
        <v>51.92</v>
      </c>
      <c r="J6" s="74">
        <v>50.28</v>
      </c>
    </row>
    <row r="7" spans="1:10" ht="27" customHeight="1">
      <c r="A7" s="3" t="s">
        <v>15</v>
      </c>
      <c r="B7" s="1" t="s">
        <v>16</v>
      </c>
      <c r="C7" s="1" t="s">
        <v>17</v>
      </c>
      <c r="D7" s="77">
        <v>76</v>
      </c>
      <c r="E7" s="77">
        <v>5</v>
      </c>
      <c r="F7" s="73">
        <v>74.72</v>
      </c>
      <c r="G7" s="73">
        <v>70.12</v>
      </c>
      <c r="H7" s="73">
        <v>73.42</v>
      </c>
      <c r="I7" s="73">
        <v>65.68</v>
      </c>
      <c r="J7" s="74">
        <v>70.59</v>
      </c>
    </row>
    <row r="8" spans="1:10" ht="27" customHeight="1">
      <c r="A8" s="3" t="s">
        <v>18</v>
      </c>
      <c r="B8" s="1" t="s">
        <v>19</v>
      </c>
      <c r="C8" s="1" t="s">
        <v>20</v>
      </c>
      <c r="D8" s="77">
        <v>75</v>
      </c>
      <c r="E8" s="77">
        <v>4</v>
      </c>
      <c r="F8" s="73">
        <v>65.72</v>
      </c>
      <c r="G8" s="73">
        <v>47.59</v>
      </c>
      <c r="H8" s="73">
        <v>63.79</v>
      </c>
      <c r="I8" s="73">
        <v>53.4</v>
      </c>
      <c r="J8" s="74">
        <v>59.71</v>
      </c>
    </row>
    <row r="9" spans="1:10" ht="27" customHeight="1">
      <c r="A9" s="3" t="s">
        <v>21</v>
      </c>
      <c r="B9" s="1" t="s">
        <v>22</v>
      </c>
      <c r="C9" s="1" t="s">
        <v>23</v>
      </c>
      <c r="D9" s="77">
        <v>75</v>
      </c>
      <c r="E9" s="77">
        <v>4</v>
      </c>
      <c r="F9" s="73">
        <v>62.81</v>
      </c>
      <c r="G9" s="73">
        <v>56.95</v>
      </c>
      <c r="H9" s="73">
        <v>66.14</v>
      </c>
      <c r="I9" s="73">
        <v>59.39</v>
      </c>
      <c r="J9" s="74">
        <v>63.12</v>
      </c>
    </row>
    <row r="10" spans="1:10" ht="27" customHeight="1">
      <c r="A10" s="3" t="s">
        <v>24</v>
      </c>
      <c r="B10" s="1" t="s">
        <v>25</v>
      </c>
      <c r="C10" s="1" t="s">
        <v>26</v>
      </c>
      <c r="D10" s="77">
        <v>75</v>
      </c>
      <c r="E10" s="77">
        <v>4</v>
      </c>
      <c r="F10" s="73">
        <v>49.21</v>
      </c>
      <c r="G10" s="73">
        <v>38.79</v>
      </c>
      <c r="H10" s="73">
        <v>55.4</v>
      </c>
      <c r="I10" s="73">
        <v>49.34</v>
      </c>
      <c r="J10" s="74">
        <v>52.26</v>
      </c>
    </row>
    <row r="11" spans="1:10" ht="27" customHeight="1">
      <c r="A11" s="3" t="s">
        <v>27</v>
      </c>
      <c r="B11" s="1" t="s">
        <v>28</v>
      </c>
      <c r="C11" s="1" t="s">
        <v>29</v>
      </c>
      <c r="D11" s="77">
        <v>76</v>
      </c>
      <c r="E11" s="77">
        <v>4</v>
      </c>
      <c r="F11" s="73">
        <v>66.23</v>
      </c>
      <c r="G11" s="73">
        <v>61.29</v>
      </c>
      <c r="H11" s="73">
        <v>70.5</v>
      </c>
      <c r="I11" s="73">
        <v>64.44</v>
      </c>
      <c r="J11" s="74">
        <v>67.17</v>
      </c>
    </row>
    <row r="12" spans="1:10" ht="27" customHeight="1">
      <c r="A12" s="3" t="s">
        <v>30</v>
      </c>
      <c r="B12" s="1" t="s">
        <v>31</v>
      </c>
      <c r="C12" s="1" t="s">
        <v>32</v>
      </c>
      <c r="D12" s="77">
        <v>75</v>
      </c>
      <c r="E12" s="77">
        <v>4</v>
      </c>
      <c r="F12" s="73">
        <v>58.53</v>
      </c>
      <c r="G12" s="73">
        <v>55.6</v>
      </c>
      <c r="H12" s="73">
        <v>67.05</v>
      </c>
      <c r="I12" s="73">
        <v>60.04</v>
      </c>
      <c r="J12" s="74">
        <v>63</v>
      </c>
    </row>
    <row r="13" spans="1:10" ht="27" customHeight="1">
      <c r="A13" s="3" t="s">
        <v>33</v>
      </c>
      <c r="B13" s="1" t="s">
        <v>34</v>
      </c>
      <c r="C13" s="1" t="s">
        <v>35</v>
      </c>
      <c r="D13" s="77">
        <v>75</v>
      </c>
      <c r="E13" s="77">
        <v>4</v>
      </c>
      <c r="F13" s="73">
        <v>65.14</v>
      </c>
      <c r="G13" s="73">
        <v>61.49</v>
      </c>
      <c r="H13" s="73">
        <v>71.81</v>
      </c>
      <c r="I13" s="73">
        <v>63.07</v>
      </c>
      <c r="J13" s="74">
        <v>66.36</v>
      </c>
    </row>
    <row r="14" spans="1:10" ht="27" customHeight="1">
      <c r="A14" s="3" t="s">
        <v>36</v>
      </c>
      <c r="B14" s="1" t="s">
        <v>37</v>
      </c>
      <c r="C14" s="1" t="s">
        <v>38</v>
      </c>
      <c r="D14" s="77">
        <v>75</v>
      </c>
      <c r="E14" s="77">
        <v>4</v>
      </c>
      <c r="F14" s="73">
        <v>63.88</v>
      </c>
      <c r="G14" s="73">
        <v>55.02</v>
      </c>
      <c r="H14" s="73">
        <v>66.64</v>
      </c>
      <c r="I14" s="73">
        <v>56.23</v>
      </c>
      <c r="J14" s="74">
        <v>59.73</v>
      </c>
    </row>
    <row r="15" spans="1:10" ht="27" customHeight="1">
      <c r="A15" s="3" t="s">
        <v>39</v>
      </c>
      <c r="B15" s="1" t="s">
        <v>40</v>
      </c>
      <c r="C15" s="1" t="s">
        <v>41</v>
      </c>
      <c r="D15" s="77">
        <v>76</v>
      </c>
      <c r="E15" s="77">
        <v>4</v>
      </c>
      <c r="F15" s="73">
        <v>75.42</v>
      </c>
      <c r="G15" s="73">
        <v>74.57</v>
      </c>
      <c r="H15" s="73">
        <v>80.35</v>
      </c>
      <c r="I15" s="73">
        <v>73.88</v>
      </c>
      <c r="J15" s="74">
        <v>75.86</v>
      </c>
    </row>
    <row r="16" spans="1:10" ht="27" customHeight="1">
      <c r="A16" s="3" t="s">
        <v>42</v>
      </c>
      <c r="B16" s="1" t="s">
        <v>43</v>
      </c>
      <c r="C16" s="1" t="s">
        <v>44</v>
      </c>
      <c r="D16" s="77">
        <v>76</v>
      </c>
      <c r="E16" s="77">
        <v>4</v>
      </c>
      <c r="F16" s="73">
        <v>77.31</v>
      </c>
      <c r="G16" s="73">
        <v>69.62</v>
      </c>
      <c r="H16" s="73">
        <v>81.11</v>
      </c>
      <c r="I16" s="73">
        <v>70.55</v>
      </c>
      <c r="J16" s="74">
        <v>73.67</v>
      </c>
    </row>
    <row r="17" spans="1:10" ht="27" customHeight="1">
      <c r="A17" s="3" t="s">
        <v>45</v>
      </c>
      <c r="B17" s="1" t="s">
        <v>46</v>
      </c>
      <c r="C17" s="1" t="s">
        <v>47</v>
      </c>
      <c r="D17" s="77">
        <v>76</v>
      </c>
      <c r="E17" s="77">
        <v>4</v>
      </c>
      <c r="F17" s="73">
        <v>75.85</v>
      </c>
      <c r="G17" s="73">
        <v>73.14</v>
      </c>
      <c r="H17" s="73">
        <v>82.22</v>
      </c>
      <c r="I17" s="73">
        <v>73.86</v>
      </c>
      <c r="J17" s="74">
        <v>76.28</v>
      </c>
    </row>
    <row r="18" spans="1:10" ht="27" customHeight="1">
      <c r="A18" s="3" t="s">
        <v>48</v>
      </c>
      <c r="B18" s="1" t="s">
        <v>49</v>
      </c>
      <c r="C18" s="1" t="s">
        <v>50</v>
      </c>
      <c r="D18" s="77">
        <v>76</v>
      </c>
      <c r="E18" s="77">
        <v>4</v>
      </c>
      <c r="F18" s="73">
        <v>64.62</v>
      </c>
      <c r="G18" s="73">
        <v>52.89</v>
      </c>
      <c r="H18" s="73">
        <v>66.84</v>
      </c>
      <c r="I18" s="73">
        <v>53.3</v>
      </c>
      <c r="J18" s="74">
        <v>57.12</v>
      </c>
    </row>
    <row r="19" spans="1:10" ht="27" customHeight="1">
      <c r="A19" s="3" t="s">
        <v>51</v>
      </c>
      <c r="B19" s="1" t="s">
        <v>52</v>
      </c>
      <c r="C19" s="1" t="s">
        <v>65</v>
      </c>
      <c r="D19" s="77">
        <v>76</v>
      </c>
      <c r="E19" s="77">
        <v>4</v>
      </c>
      <c r="F19" s="73">
        <v>80.58</v>
      </c>
      <c r="G19" s="73">
        <v>71.45</v>
      </c>
      <c r="H19" s="73">
        <v>83.01</v>
      </c>
      <c r="I19" s="73">
        <v>70.63</v>
      </c>
      <c r="J19" s="74">
        <v>74.04</v>
      </c>
    </row>
    <row r="20" spans="1:10" ht="27" customHeight="1">
      <c r="A20" s="3" t="s">
        <v>53</v>
      </c>
      <c r="B20" s="1" t="s">
        <v>148</v>
      </c>
      <c r="C20" s="1" t="s">
        <v>54</v>
      </c>
      <c r="D20" s="77">
        <v>76</v>
      </c>
      <c r="E20" s="77">
        <v>4</v>
      </c>
      <c r="F20" s="73">
        <v>74.51</v>
      </c>
      <c r="G20" s="73">
        <v>69.13</v>
      </c>
      <c r="H20" s="73">
        <v>76.66</v>
      </c>
      <c r="I20" s="73">
        <v>68.79</v>
      </c>
      <c r="J20" s="74">
        <v>70.9</v>
      </c>
    </row>
    <row r="21" spans="1:10" ht="27" customHeight="1">
      <c r="A21" s="3" t="s">
        <v>55</v>
      </c>
      <c r="B21" s="1" t="s">
        <v>56</v>
      </c>
      <c r="C21" s="1" t="s">
        <v>57</v>
      </c>
      <c r="D21" s="77">
        <v>76</v>
      </c>
      <c r="E21" s="77">
        <v>4</v>
      </c>
      <c r="F21" s="73">
        <v>65.08</v>
      </c>
      <c r="G21" s="73">
        <v>58.65</v>
      </c>
      <c r="H21" s="73">
        <v>66.44</v>
      </c>
      <c r="I21" s="73">
        <v>56.44</v>
      </c>
      <c r="J21" s="74">
        <v>59.04</v>
      </c>
    </row>
    <row r="22" spans="1:10" ht="27" customHeight="1">
      <c r="A22" s="3" t="s">
        <v>58</v>
      </c>
      <c r="B22" s="1" t="s">
        <v>59</v>
      </c>
      <c r="C22" s="1" t="s">
        <v>60</v>
      </c>
      <c r="D22" s="77">
        <v>76</v>
      </c>
      <c r="E22" s="77">
        <v>2</v>
      </c>
      <c r="F22" s="73">
        <v>53.37</v>
      </c>
      <c r="G22" s="73">
        <v>45.62</v>
      </c>
      <c r="H22" s="73">
        <v>53.77</v>
      </c>
      <c r="I22" s="73">
        <v>44.57</v>
      </c>
      <c r="J22" s="74">
        <v>46.92</v>
      </c>
    </row>
    <row r="23" spans="1:10" ht="27" customHeight="1">
      <c r="A23" s="3" t="s">
        <v>61</v>
      </c>
      <c r="B23" s="1" t="s">
        <v>62</v>
      </c>
      <c r="C23" s="1" t="s">
        <v>63</v>
      </c>
      <c r="D23" s="77">
        <v>76</v>
      </c>
      <c r="E23" s="77">
        <v>2</v>
      </c>
      <c r="F23" s="73">
        <v>64.64</v>
      </c>
      <c r="G23" s="73">
        <v>60.3</v>
      </c>
      <c r="H23" s="73">
        <v>65.75</v>
      </c>
      <c r="I23" s="73">
        <v>58.14</v>
      </c>
      <c r="J23" s="74">
        <v>59.9</v>
      </c>
    </row>
    <row r="24" spans="1:10" ht="27" customHeight="1">
      <c r="A24" s="3" t="s">
        <v>64</v>
      </c>
      <c r="B24" s="91" t="s">
        <v>123</v>
      </c>
      <c r="C24" s="92" t="s">
        <v>125</v>
      </c>
      <c r="D24" s="77">
        <v>73</v>
      </c>
      <c r="E24" s="77">
        <v>2</v>
      </c>
      <c r="F24" s="93">
        <v>62.65</v>
      </c>
      <c r="G24" s="93">
        <v>57.4</v>
      </c>
      <c r="H24" s="93">
        <v>63.78</v>
      </c>
      <c r="I24" s="93">
        <v>56.9</v>
      </c>
      <c r="J24" s="94">
        <v>58.47</v>
      </c>
    </row>
    <row r="25" spans="1:10" ht="27" customHeight="1">
      <c r="A25" s="138" t="s">
        <v>132</v>
      </c>
      <c r="B25" s="139" t="s">
        <v>133</v>
      </c>
      <c r="C25" s="140" t="s">
        <v>134</v>
      </c>
      <c r="D25" s="141">
        <v>73</v>
      </c>
      <c r="E25" s="141">
        <v>2</v>
      </c>
      <c r="F25" s="142">
        <v>66.79</v>
      </c>
      <c r="G25" s="142">
        <v>60.15</v>
      </c>
      <c r="H25" s="142">
        <v>68.38</v>
      </c>
      <c r="I25" s="142">
        <v>59.81</v>
      </c>
      <c r="J25" s="143">
        <v>61.74</v>
      </c>
    </row>
    <row r="26" spans="1:10" ht="27" customHeight="1" thickBot="1">
      <c r="A26" s="4" t="s">
        <v>146</v>
      </c>
      <c r="B26" s="59" t="s">
        <v>147</v>
      </c>
      <c r="C26" s="60" t="s">
        <v>149</v>
      </c>
      <c r="D26" s="95">
        <v>73</v>
      </c>
      <c r="E26" s="95">
        <v>2</v>
      </c>
      <c r="F26" s="75">
        <v>66.55</v>
      </c>
      <c r="G26" s="75">
        <v>60.42</v>
      </c>
      <c r="H26" s="75">
        <v>68.09</v>
      </c>
      <c r="I26" s="75">
        <v>60.99</v>
      </c>
      <c r="J26" s="76">
        <v>62.4</v>
      </c>
    </row>
    <row r="27" spans="1:2" ht="18" customHeight="1" thickBot="1">
      <c r="A27" s="164" t="s">
        <v>173</v>
      </c>
      <c r="B27" s="164"/>
    </row>
    <row r="28" spans="1:14" ht="33.75" customHeight="1">
      <c r="A28" s="165" t="s">
        <v>2</v>
      </c>
      <c r="B28" s="148" t="s">
        <v>119</v>
      </c>
      <c r="C28" s="150" t="s">
        <v>124</v>
      </c>
      <c r="D28" s="152" t="s">
        <v>5</v>
      </c>
      <c r="E28" s="153"/>
      <c r="F28" s="145" t="s">
        <v>127</v>
      </c>
      <c r="G28" s="146"/>
      <c r="H28" s="146"/>
      <c r="I28" s="146"/>
      <c r="J28" s="147"/>
      <c r="K28" s="56"/>
      <c r="L28" s="56"/>
      <c r="M28" s="56"/>
      <c r="N28" s="56"/>
    </row>
    <row r="29" spans="1:14" ht="56.25" customHeight="1">
      <c r="A29" s="166"/>
      <c r="B29" s="149"/>
      <c r="C29" s="151"/>
      <c r="D29" s="72"/>
      <c r="E29" s="70" t="s">
        <v>6</v>
      </c>
      <c r="F29" s="70" t="s">
        <v>7</v>
      </c>
      <c r="G29" s="70" t="s">
        <v>8</v>
      </c>
      <c r="H29" s="70" t="s">
        <v>120</v>
      </c>
      <c r="I29" s="70" t="s">
        <v>121</v>
      </c>
      <c r="J29" s="71" t="s">
        <v>122</v>
      </c>
      <c r="K29" s="57"/>
      <c r="L29" s="57"/>
      <c r="M29" s="57"/>
      <c r="N29" s="57"/>
    </row>
    <row r="30" spans="1:14" ht="33" customHeight="1" thickBot="1">
      <c r="A30" s="4" t="s">
        <v>170</v>
      </c>
      <c r="B30" s="59" t="s">
        <v>171</v>
      </c>
      <c r="C30" s="60" t="s">
        <v>172</v>
      </c>
      <c r="D30" s="144">
        <v>73</v>
      </c>
      <c r="E30" s="144">
        <v>2</v>
      </c>
      <c r="F30" s="75">
        <v>66.4</v>
      </c>
      <c r="G30" s="75">
        <v>61.73</v>
      </c>
      <c r="H30" s="75">
        <v>66.85</v>
      </c>
      <c r="I30" s="75">
        <v>60.7</v>
      </c>
      <c r="J30" s="76">
        <v>61.89</v>
      </c>
      <c r="K30" s="58"/>
      <c r="L30" s="58"/>
      <c r="M30" s="58"/>
      <c r="N30" s="58"/>
    </row>
    <row r="31" spans="1:13" ht="21.75" customHeight="1">
      <c r="A31" s="155" t="s">
        <v>150</v>
      </c>
      <c r="B31" s="155"/>
      <c r="C31" s="155"/>
      <c r="D31" s="155"/>
      <c r="E31" s="155"/>
      <c r="F31" s="155"/>
      <c r="G31" s="155"/>
      <c r="H31" s="155"/>
      <c r="I31" s="155"/>
      <c r="J31" s="155"/>
      <c r="K31" s="155"/>
      <c r="L31" s="155"/>
      <c r="M31" s="155"/>
    </row>
    <row r="32" ht="14.25">
      <c r="A32" s="98" t="s">
        <v>153</v>
      </c>
    </row>
  </sheetData>
  <sheetProtection/>
  <mergeCells count="14">
    <mergeCell ref="A2:I2"/>
    <mergeCell ref="D4:E4"/>
    <mergeCell ref="F4:J4"/>
    <mergeCell ref="A4:A5"/>
    <mergeCell ref="B4:B5"/>
    <mergeCell ref="C4:C5"/>
    <mergeCell ref="F28:J28"/>
    <mergeCell ref="B28:B29"/>
    <mergeCell ref="C28:C29"/>
    <mergeCell ref="D28:E28"/>
    <mergeCell ref="A3:E3"/>
    <mergeCell ref="A31:M31"/>
    <mergeCell ref="A27:B27"/>
    <mergeCell ref="A28:A29"/>
  </mergeCells>
  <printOptions/>
  <pageMargins left="0.787" right="0.787" top="0.984" bottom="0.984" header="0.512" footer="0.512"/>
  <pageSetup fitToHeight="1" fitToWidth="1" horizontalDpi="200" verticalDpi="200" orientation="portrait" paperSize="9" scale="85"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zoomScaleSheetLayoutView="75" zoomScalePageLayoutView="0" workbookViewId="0" topLeftCell="A1">
      <pane xSplit="1" ySplit="5" topLeftCell="B6" activePane="bottomRight" state="frozen"/>
      <selection pane="topLeft" activeCell="A31" sqref="A31"/>
      <selection pane="topRight" activeCell="A31" sqref="A31"/>
      <selection pane="bottomLeft" activeCell="A31" sqref="A31"/>
      <selection pane="bottomRight" activeCell="A31" sqref="A31"/>
    </sheetView>
  </sheetViews>
  <sheetFormatPr defaultColWidth="9.00390625" defaultRowHeight="13.5"/>
  <cols>
    <col min="1" max="1" width="11.00390625" style="0" customWidth="1"/>
    <col min="2" max="7" width="11.125" style="0" customWidth="1"/>
    <col min="8" max="9" width="11.00390625" style="0" customWidth="1"/>
    <col min="10" max="10" width="11.125" style="0" customWidth="1"/>
    <col min="11" max="13" width="9.625" style="0" customWidth="1"/>
  </cols>
  <sheetData>
    <row r="1" spans="1:6" ht="13.5">
      <c r="A1" s="167" t="s">
        <v>169</v>
      </c>
      <c r="B1" s="167"/>
      <c r="C1" s="167"/>
      <c r="D1" s="167"/>
      <c r="E1" s="167"/>
      <c r="F1" s="167"/>
    </row>
    <row r="2" spans="1:13" ht="14.25" thickBot="1">
      <c r="A2" s="116" t="s">
        <v>161</v>
      </c>
      <c r="B2" s="2"/>
      <c r="L2" s="174" t="s">
        <v>174</v>
      </c>
      <c r="M2" s="174"/>
    </row>
    <row r="3" spans="1:13" ht="18" customHeight="1">
      <c r="A3" s="175" t="s">
        <v>66</v>
      </c>
      <c r="B3" s="173" t="s">
        <v>88</v>
      </c>
      <c r="C3" s="169"/>
      <c r="D3" s="178"/>
      <c r="E3" s="168" t="s">
        <v>89</v>
      </c>
      <c r="F3" s="169"/>
      <c r="G3" s="170"/>
      <c r="H3" s="168" t="s">
        <v>90</v>
      </c>
      <c r="I3" s="169"/>
      <c r="J3" s="170"/>
      <c r="K3" s="171" t="s">
        <v>91</v>
      </c>
      <c r="L3" s="172"/>
      <c r="M3" s="173"/>
    </row>
    <row r="4" spans="1:13" ht="13.5">
      <c r="A4" s="176"/>
      <c r="B4" s="7"/>
      <c r="C4" s="7"/>
      <c r="D4" s="82" t="s">
        <v>92</v>
      </c>
      <c r="E4" s="8"/>
      <c r="F4" s="7"/>
      <c r="G4" s="83" t="s">
        <v>92</v>
      </c>
      <c r="H4" s="8"/>
      <c r="I4" s="7"/>
      <c r="J4" s="83" t="s">
        <v>92</v>
      </c>
      <c r="K4" s="9"/>
      <c r="L4" s="9"/>
      <c r="M4" s="118" t="s">
        <v>93</v>
      </c>
    </row>
    <row r="5" spans="1:13" ht="15" customHeight="1">
      <c r="A5" s="177"/>
      <c r="B5" s="13" t="s">
        <v>94</v>
      </c>
      <c r="C5" s="11" t="s">
        <v>95</v>
      </c>
      <c r="D5" s="13" t="s">
        <v>96</v>
      </c>
      <c r="E5" s="11" t="s">
        <v>94</v>
      </c>
      <c r="F5" s="11" t="s">
        <v>95</v>
      </c>
      <c r="G5" s="12" t="s">
        <v>96</v>
      </c>
      <c r="H5" s="10" t="s">
        <v>94</v>
      </c>
      <c r="I5" s="11" t="s">
        <v>95</v>
      </c>
      <c r="J5" s="12" t="s">
        <v>96</v>
      </c>
      <c r="K5" s="13" t="s">
        <v>94</v>
      </c>
      <c r="L5" s="11" t="s">
        <v>95</v>
      </c>
      <c r="M5" s="119" t="s">
        <v>96</v>
      </c>
    </row>
    <row r="6" spans="1:13" ht="12.75" customHeight="1">
      <c r="A6" s="5" t="s">
        <v>67</v>
      </c>
      <c r="B6" s="49">
        <v>758</v>
      </c>
      <c r="C6" s="47">
        <v>891</v>
      </c>
      <c r="D6" s="49">
        <f aca="true" t="shared" si="0" ref="D6:D34">SUM(B6:C6)</f>
        <v>1649</v>
      </c>
      <c r="E6" s="47">
        <v>555</v>
      </c>
      <c r="F6" s="47">
        <v>627</v>
      </c>
      <c r="G6" s="48">
        <f>SUM(E6:F6)</f>
        <v>1182</v>
      </c>
      <c r="H6" s="46">
        <v>203</v>
      </c>
      <c r="I6" s="47">
        <v>264</v>
      </c>
      <c r="J6" s="48">
        <f aca="true" t="shared" si="1" ref="J6:J34">SUM(H6:I6)</f>
        <v>467</v>
      </c>
      <c r="K6" s="14">
        <f aca="true" t="shared" si="2" ref="K6:M24">ROUND(E6/B6*100,2)</f>
        <v>73.22</v>
      </c>
      <c r="L6" s="15">
        <f t="shared" si="2"/>
        <v>70.37</v>
      </c>
      <c r="M6" s="120">
        <f t="shared" si="2"/>
        <v>71.68</v>
      </c>
    </row>
    <row r="7" spans="1:13" ht="12.75" customHeight="1">
      <c r="A7" s="5" t="s">
        <v>68</v>
      </c>
      <c r="B7" s="49">
        <v>1414</v>
      </c>
      <c r="C7" s="47">
        <v>1569</v>
      </c>
      <c r="D7" s="49">
        <f t="shared" si="0"/>
        <v>2983</v>
      </c>
      <c r="E7" s="47">
        <v>912</v>
      </c>
      <c r="F7" s="47">
        <v>1064</v>
      </c>
      <c r="G7" s="48">
        <f aca="true" t="shared" si="3" ref="G7:G34">SUM(E7:F7)</f>
        <v>1976</v>
      </c>
      <c r="H7" s="46">
        <v>502</v>
      </c>
      <c r="I7" s="47">
        <v>505</v>
      </c>
      <c r="J7" s="48">
        <f t="shared" si="1"/>
        <v>1007</v>
      </c>
      <c r="K7" s="14">
        <f t="shared" si="2"/>
        <v>64.5</v>
      </c>
      <c r="L7" s="15">
        <f t="shared" si="2"/>
        <v>67.81</v>
      </c>
      <c r="M7" s="120">
        <f t="shared" si="2"/>
        <v>66.24</v>
      </c>
    </row>
    <row r="8" spans="1:13" ht="12.75" customHeight="1">
      <c r="A8" s="5" t="s">
        <v>69</v>
      </c>
      <c r="B8" s="49">
        <v>1234</v>
      </c>
      <c r="C8" s="47">
        <v>1436</v>
      </c>
      <c r="D8" s="49">
        <f t="shared" si="0"/>
        <v>2670</v>
      </c>
      <c r="E8" s="47">
        <v>932</v>
      </c>
      <c r="F8" s="47">
        <v>1082</v>
      </c>
      <c r="G8" s="48">
        <f t="shared" si="3"/>
        <v>2014</v>
      </c>
      <c r="H8" s="46">
        <v>302</v>
      </c>
      <c r="I8" s="47">
        <v>354</v>
      </c>
      <c r="J8" s="48">
        <f t="shared" si="1"/>
        <v>656</v>
      </c>
      <c r="K8" s="14">
        <f t="shared" si="2"/>
        <v>75.53</v>
      </c>
      <c r="L8" s="15">
        <f t="shared" si="2"/>
        <v>75.35</v>
      </c>
      <c r="M8" s="120">
        <f t="shared" si="2"/>
        <v>75.43</v>
      </c>
    </row>
    <row r="9" spans="1:13" ht="12.75" customHeight="1">
      <c r="A9" s="5" t="s">
        <v>70</v>
      </c>
      <c r="B9" s="49">
        <v>2137</v>
      </c>
      <c r="C9" s="47">
        <v>2400</v>
      </c>
      <c r="D9" s="49">
        <f t="shared" si="0"/>
        <v>4537</v>
      </c>
      <c r="E9" s="47">
        <v>1579</v>
      </c>
      <c r="F9" s="47">
        <v>1740</v>
      </c>
      <c r="G9" s="48">
        <f t="shared" si="3"/>
        <v>3319</v>
      </c>
      <c r="H9" s="46">
        <v>558</v>
      </c>
      <c r="I9" s="47">
        <v>660</v>
      </c>
      <c r="J9" s="48">
        <f t="shared" si="1"/>
        <v>1218</v>
      </c>
      <c r="K9" s="14">
        <f t="shared" si="2"/>
        <v>73.89</v>
      </c>
      <c r="L9" s="15">
        <f t="shared" si="2"/>
        <v>72.5</v>
      </c>
      <c r="M9" s="120">
        <f t="shared" si="2"/>
        <v>73.15</v>
      </c>
    </row>
    <row r="10" spans="1:13" ht="12.75" customHeight="1">
      <c r="A10" s="5" t="s">
        <v>71</v>
      </c>
      <c r="B10" s="49">
        <v>1852</v>
      </c>
      <c r="C10" s="47">
        <v>2005</v>
      </c>
      <c r="D10" s="49">
        <f t="shared" si="0"/>
        <v>3857</v>
      </c>
      <c r="E10" s="47">
        <v>1291</v>
      </c>
      <c r="F10" s="47">
        <v>1383</v>
      </c>
      <c r="G10" s="48">
        <f t="shared" si="3"/>
        <v>2674</v>
      </c>
      <c r="H10" s="46">
        <v>561</v>
      </c>
      <c r="I10" s="47">
        <v>622</v>
      </c>
      <c r="J10" s="48">
        <f t="shared" si="1"/>
        <v>1183</v>
      </c>
      <c r="K10" s="14">
        <f t="shared" si="2"/>
        <v>69.71</v>
      </c>
      <c r="L10" s="15">
        <f t="shared" si="2"/>
        <v>68.98</v>
      </c>
      <c r="M10" s="120">
        <f t="shared" si="2"/>
        <v>69.33</v>
      </c>
    </row>
    <row r="11" spans="1:13" ht="12.75" customHeight="1">
      <c r="A11" s="5" t="s">
        <v>72</v>
      </c>
      <c r="B11" s="49">
        <v>932</v>
      </c>
      <c r="C11" s="47">
        <v>956</v>
      </c>
      <c r="D11" s="49">
        <f t="shared" si="0"/>
        <v>1888</v>
      </c>
      <c r="E11" s="47">
        <v>709</v>
      </c>
      <c r="F11" s="47">
        <v>716</v>
      </c>
      <c r="G11" s="48">
        <f t="shared" si="3"/>
        <v>1425</v>
      </c>
      <c r="H11" s="46">
        <v>223</v>
      </c>
      <c r="I11" s="47">
        <v>240</v>
      </c>
      <c r="J11" s="48">
        <f t="shared" si="1"/>
        <v>463</v>
      </c>
      <c r="K11" s="14">
        <f t="shared" si="2"/>
        <v>76.07</v>
      </c>
      <c r="L11" s="15">
        <f t="shared" si="2"/>
        <v>74.9</v>
      </c>
      <c r="M11" s="120">
        <f t="shared" si="2"/>
        <v>75.48</v>
      </c>
    </row>
    <row r="12" spans="1:13" ht="12.75" customHeight="1">
      <c r="A12" s="5" t="s">
        <v>73</v>
      </c>
      <c r="B12" s="49">
        <v>797</v>
      </c>
      <c r="C12" s="47">
        <v>848</v>
      </c>
      <c r="D12" s="49">
        <f t="shared" si="0"/>
        <v>1645</v>
      </c>
      <c r="E12" s="47">
        <v>474</v>
      </c>
      <c r="F12" s="47">
        <v>521</v>
      </c>
      <c r="G12" s="48">
        <f t="shared" si="3"/>
        <v>995</v>
      </c>
      <c r="H12" s="46">
        <v>323</v>
      </c>
      <c r="I12" s="47">
        <v>327</v>
      </c>
      <c r="J12" s="48">
        <f t="shared" si="1"/>
        <v>650</v>
      </c>
      <c r="K12" s="14">
        <f t="shared" si="2"/>
        <v>59.47</v>
      </c>
      <c r="L12" s="15">
        <f t="shared" si="2"/>
        <v>61.44</v>
      </c>
      <c r="M12" s="120">
        <f t="shared" si="2"/>
        <v>60.49</v>
      </c>
    </row>
    <row r="13" spans="1:13" ht="12.75" customHeight="1">
      <c r="A13" s="5" t="s">
        <v>74</v>
      </c>
      <c r="B13" s="49">
        <v>1091</v>
      </c>
      <c r="C13" s="47">
        <v>1095</v>
      </c>
      <c r="D13" s="49">
        <f t="shared" si="0"/>
        <v>2186</v>
      </c>
      <c r="E13" s="47">
        <v>786</v>
      </c>
      <c r="F13" s="47">
        <v>778</v>
      </c>
      <c r="G13" s="48">
        <f t="shared" si="3"/>
        <v>1564</v>
      </c>
      <c r="H13" s="46">
        <v>305</v>
      </c>
      <c r="I13" s="47">
        <v>317</v>
      </c>
      <c r="J13" s="48">
        <f t="shared" si="1"/>
        <v>622</v>
      </c>
      <c r="K13" s="14">
        <f t="shared" si="2"/>
        <v>72.04</v>
      </c>
      <c r="L13" s="15">
        <f t="shared" si="2"/>
        <v>71.05</v>
      </c>
      <c r="M13" s="120">
        <f t="shared" si="2"/>
        <v>71.55</v>
      </c>
    </row>
    <row r="14" spans="1:13" ht="12.75" customHeight="1">
      <c r="A14" s="5" t="s">
        <v>75</v>
      </c>
      <c r="B14" s="49">
        <v>1370</v>
      </c>
      <c r="C14" s="47">
        <v>1505</v>
      </c>
      <c r="D14" s="49">
        <f t="shared" si="0"/>
        <v>2875</v>
      </c>
      <c r="E14" s="47">
        <v>1020</v>
      </c>
      <c r="F14" s="47">
        <v>1129</v>
      </c>
      <c r="G14" s="48">
        <f t="shared" si="3"/>
        <v>2149</v>
      </c>
      <c r="H14" s="46">
        <v>350</v>
      </c>
      <c r="I14" s="47">
        <v>376</v>
      </c>
      <c r="J14" s="48">
        <f t="shared" si="1"/>
        <v>726</v>
      </c>
      <c r="K14" s="14">
        <f t="shared" si="2"/>
        <v>74.45</v>
      </c>
      <c r="L14" s="15">
        <f t="shared" si="2"/>
        <v>75.02</v>
      </c>
      <c r="M14" s="120">
        <f t="shared" si="2"/>
        <v>74.75</v>
      </c>
    </row>
    <row r="15" spans="1:13" ht="12.75" customHeight="1">
      <c r="A15" s="5" t="s">
        <v>76</v>
      </c>
      <c r="B15" s="49">
        <v>6241</v>
      </c>
      <c r="C15" s="47">
        <v>6405</v>
      </c>
      <c r="D15" s="49">
        <f t="shared" si="0"/>
        <v>12646</v>
      </c>
      <c r="E15" s="47">
        <v>4267</v>
      </c>
      <c r="F15" s="47">
        <v>4270</v>
      </c>
      <c r="G15" s="48">
        <f t="shared" si="3"/>
        <v>8537</v>
      </c>
      <c r="H15" s="46">
        <v>1974</v>
      </c>
      <c r="I15" s="47">
        <v>2135</v>
      </c>
      <c r="J15" s="48">
        <f t="shared" si="1"/>
        <v>4109</v>
      </c>
      <c r="K15" s="14">
        <f t="shared" si="2"/>
        <v>68.37</v>
      </c>
      <c r="L15" s="15">
        <f t="shared" si="2"/>
        <v>66.67</v>
      </c>
      <c r="M15" s="120">
        <f t="shared" si="2"/>
        <v>67.51</v>
      </c>
    </row>
    <row r="16" spans="1:13" ht="12.75" customHeight="1">
      <c r="A16" s="5" t="s">
        <v>77</v>
      </c>
      <c r="B16" s="49">
        <v>2659</v>
      </c>
      <c r="C16" s="47">
        <v>2773</v>
      </c>
      <c r="D16" s="49">
        <f t="shared" si="0"/>
        <v>5432</v>
      </c>
      <c r="E16" s="47">
        <v>1797</v>
      </c>
      <c r="F16" s="47">
        <v>1829</v>
      </c>
      <c r="G16" s="48">
        <f t="shared" si="3"/>
        <v>3626</v>
      </c>
      <c r="H16" s="46">
        <v>862</v>
      </c>
      <c r="I16" s="47">
        <v>944</v>
      </c>
      <c r="J16" s="48">
        <f t="shared" si="1"/>
        <v>1806</v>
      </c>
      <c r="K16" s="14">
        <f t="shared" si="2"/>
        <v>67.58</v>
      </c>
      <c r="L16" s="15">
        <f t="shared" si="2"/>
        <v>65.96</v>
      </c>
      <c r="M16" s="120">
        <f t="shared" si="2"/>
        <v>66.75</v>
      </c>
    </row>
    <row r="17" spans="1:13" ht="12.75" customHeight="1">
      <c r="A17" s="5" t="s">
        <v>78</v>
      </c>
      <c r="B17" s="49">
        <v>5794</v>
      </c>
      <c r="C17" s="47">
        <v>6860</v>
      </c>
      <c r="D17" s="49">
        <f t="shared" si="0"/>
        <v>12654</v>
      </c>
      <c r="E17" s="47">
        <v>3674</v>
      </c>
      <c r="F17" s="47">
        <v>4290</v>
      </c>
      <c r="G17" s="48">
        <f t="shared" si="3"/>
        <v>7964</v>
      </c>
      <c r="H17" s="46">
        <v>2120</v>
      </c>
      <c r="I17" s="47">
        <v>2570</v>
      </c>
      <c r="J17" s="48">
        <f t="shared" si="1"/>
        <v>4690</v>
      </c>
      <c r="K17" s="14">
        <f t="shared" si="2"/>
        <v>63.41</v>
      </c>
      <c r="L17" s="15">
        <f t="shared" si="2"/>
        <v>62.54</v>
      </c>
      <c r="M17" s="120">
        <f t="shared" si="2"/>
        <v>62.94</v>
      </c>
    </row>
    <row r="18" spans="1:13" ht="12.75" customHeight="1">
      <c r="A18" s="5" t="s">
        <v>79</v>
      </c>
      <c r="B18" s="49">
        <v>732</v>
      </c>
      <c r="C18" s="47">
        <v>891</v>
      </c>
      <c r="D18" s="49">
        <f t="shared" si="0"/>
        <v>1623</v>
      </c>
      <c r="E18" s="47">
        <v>557</v>
      </c>
      <c r="F18" s="47">
        <v>647</v>
      </c>
      <c r="G18" s="48">
        <f t="shared" si="3"/>
        <v>1204</v>
      </c>
      <c r="H18" s="46">
        <v>175</v>
      </c>
      <c r="I18" s="47">
        <v>244</v>
      </c>
      <c r="J18" s="48">
        <f t="shared" si="1"/>
        <v>419</v>
      </c>
      <c r="K18" s="14">
        <f t="shared" si="2"/>
        <v>76.09</v>
      </c>
      <c r="L18" s="15">
        <f t="shared" si="2"/>
        <v>72.62</v>
      </c>
      <c r="M18" s="120">
        <f t="shared" si="2"/>
        <v>74.18</v>
      </c>
    </row>
    <row r="19" spans="1:13" ht="12.75" customHeight="1">
      <c r="A19" s="5" t="s">
        <v>80</v>
      </c>
      <c r="B19" s="49">
        <v>437</v>
      </c>
      <c r="C19" s="47">
        <v>509</v>
      </c>
      <c r="D19" s="49">
        <f t="shared" si="0"/>
        <v>946</v>
      </c>
      <c r="E19" s="47">
        <v>344</v>
      </c>
      <c r="F19" s="47">
        <v>405</v>
      </c>
      <c r="G19" s="48">
        <f t="shared" si="3"/>
        <v>749</v>
      </c>
      <c r="H19" s="46">
        <v>93</v>
      </c>
      <c r="I19" s="47">
        <v>104</v>
      </c>
      <c r="J19" s="48">
        <f t="shared" si="1"/>
        <v>197</v>
      </c>
      <c r="K19" s="14">
        <f t="shared" si="2"/>
        <v>78.72</v>
      </c>
      <c r="L19" s="15">
        <f t="shared" si="2"/>
        <v>79.57</v>
      </c>
      <c r="M19" s="120">
        <f t="shared" si="2"/>
        <v>79.18</v>
      </c>
    </row>
    <row r="20" spans="1:13" ht="12.75" customHeight="1">
      <c r="A20" s="5" t="s">
        <v>81</v>
      </c>
      <c r="B20" s="49">
        <v>1052</v>
      </c>
      <c r="C20" s="47">
        <v>1278</v>
      </c>
      <c r="D20" s="49">
        <f t="shared" si="0"/>
        <v>2330</v>
      </c>
      <c r="E20" s="47">
        <v>689</v>
      </c>
      <c r="F20" s="47">
        <v>828</v>
      </c>
      <c r="G20" s="48">
        <f t="shared" si="3"/>
        <v>1517</v>
      </c>
      <c r="H20" s="46">
        <v>363</v>
      </c>
      <c r="I20" s="47">
        <v>450</v>
      </c>
      <c r="J20" s="48">
        <f t="shared" si="1"/>
        <v>813</v>
      </c>
      <c r="K20" s="14">
        <f t="shared" si="2"/>
        <v>65.49</v>
      </c>
      <c r="L20" s="15">
        <f t="shared" si="2"/>
        <v>64.79</v>
      </c>
      <c r="M20" s="121">
        <f t="shared" si="2"/>
        <v>65.11</v>
      </c>
    </row>
    <row r="21" spans="1:13" ht="12.75" customHeight="1">
      <c r="A21" s="5" t="s">
        <v>82</v>
      </c>
      <c r="B21" s="49">
        <v>1567</v>
      </c>
      <c r="C21" s="47">
        <v>1819</v>
      </c>
      <c r="D21" s="49">
        <f t="shared" si="0"/>
        <v>3386</v>
      </c>
      <c r="E21" s="47">
        <v>932</v>
      </c>
      <c r="F21" s="47">
        <v>1069</v>
      </c>
      <c r="G21" s="48">
        <f t="shared" si="3"/>
        <v>2001</v>
      </c>
      <c r="H21" s="46">
        <v>635</v>
      </c>
      <c r="I21" s="47">
        <v>750</v>
      </c>
      <c r="J21" s="48">
        <f t="shared" si="1"/>
        <v>1385</v>
      </c>
      <c r="K21" s="14">
        <f t="shared" si="2"/>
        <v>59.48</v>
      </c>
      <c r="L21" s="15">
        <f t="shared" si="2"/>
        <v>58.77</v>
      </c>
      <c r="M21" s="121">
        <f t="shared" si="2"/>
        <v>59.1</v>
      </c>
    </row>
    <row r="22" spans="1:13" ht="12.75" customHeight="1">
      <c r="A22" s="5" t="s">
        <v>83</v>
      </c>
      <c r="B22" s="49">
        <v>1538</v>
      </c>
      <c r="C22" s="47">
        <v>1713</v>
      </c>
      <c r="D22" s="49">
        <f t="shared" si="0"/>
        <v>3251</v>
      </c>
      <c r="E22" s="47">
        <v>1049</v>
      </c>
      <c r="F22" s="47">
        <v>1154</v>
      </c>
      <c r="G22" s="48">
        <f t="shared" si="3"/>
        <v>2203</v>
      </c>
      <c r="H22" s="46">
        <v>489</v>
      </c>
      <c r="I22" s="47">
        <v>559</v>
      </c>
      <c r="J22" s="48">
        <f t="shared" si="1"/>
        <v>1048</v>
      </c>
      <c r="K22" s="14">
        <f t="shared" si="2"/>
        <v>68.21</v>
      </c>
      <c r="L22" s="15">
        <f t="shared" si="2"/>
        <v>67.37</v>
      </c>
      <c r="M22" s="121">
        <f t="shared" si="2"/>
        <v>67.76</v>
      </c>
    </row>
    <row r="23" spans="1:13" ht="12.75" customHeight="1">
      <c r="A23" s="5" t="s">
        <v>84</v>
      </c>
      <c r="B23" s="49">
        <v>8281</v>
      </c>
      <c r="C23" s="47">
        <v>9887</v>
      </c>
      <c r="D23" s="49">
        <f t="shared" si="0"/>
        <v>18168</v>
      </c>
      <c r="E23" s="47">
        <v>5045</v>
      </c>
      <c r="F23" s="47">
        <v>5990</v>
      </c>
      <c r="G23" s="48">
        <f t="shared" si="3"/>
        <v>11035</v>
      </c>
      <c r="H23" s="46">
        <v>3236</v>
      </c>
      <c r="I23" s="47">
        <v>3897</v>
      </c>
      <c r="J23" s="48">
        <f t="shared" si="1"/>
        <v>7133</v>
      </c>
      <c r="K23" s="14">
        <f t="shared" si="2"/>
        <v>60.92</v>
      </c>
      <c r="L23" s="15">
        <f t="shared" si="2"/>
        <v>60.58</v>
      </c>
      <c r="M23" s="121">
        <f t="shared" si="2"/>
        <v>60.74</v>
      </c>
    </row>
    <row r="24" spans="1:13" ht="12.75" customHeight="1">
      <c r="A24" s="5" t="s">
        <v>85</v>
      </c>
      <c r="B24" s="49">
        <v>514</v>
      </c>
      <c r="C24" s="47">
        <v>511</v>
      </c>
      <c r="D24" s="49">
        <f t="shared" si="0"/>
        <v>1025</v>
      </c>
      <c r="E24" s="47">
        <v>394</v>
      </c>
      <c r="F24" s="47">
        <v>414</v>
      </c>
      <c r="G24" s="48">
        <f t="shared" si="3"/>
        <v>808</v>
      </c>
      <c r="H24" s="46">
        <v>120</v>
      </c>
      <c r="I24" s="47">
        <v>97</v>
      </c>
      <c r="J24" s="48">
        <f t="shared" si="1"/>
        <v>217</v>
      </c>
      <c r="K24" s="14">
        <f t="shared" si="2"/>
        <v>76.65</v>
      </c>
      <c r="L24" s="15">
        <f t="shared" si="2"/>
        <v>81.02</v>
      </c>
      <c r="M24" s="121">
        <f t="shared" si="2"/>
        <v>78.83</v>
      </c>
    </row>
    <row r="25" spans="1:13" ht="12.75" customHeight="1">
      <c r="A25" s="5"/>
      <c r="B25" s="49"/>
      <c r="C25" s="47"/>
      <c r="D25" s="49"/>
      <c r="E25" s="47"/>
      <c r="F25" s="47"/>
      <c r="G25" s="48"/>
      <c r="H25" s="46"/>
      <c r="I25" s="47"/>
      <c r="J25" s="48"/>
      <c r="K25" s="14"/>
      <c r="L25" s="15"/>
      <c r="M25" s="121"/>
    </row>
    <row r="26" spans="1:13" ht="12.75" customHeight="1">
      <c r="A26" s="5" t="s">
        <v>86</v>
      </c>
      <c r="B26" s="49">
        <f aca="true" t="shared" si="4" ref="B26:I26">SUM(B6:B24)</f>
        <v>40400</v>
      </c>
      <c r="C26" s="47">
        <f t="shared" si="4"/>
        <v>45351</v>
      </c>
      <c r="D26" s="49">
        <f t="shared" si="0"/>
        <v>85751</v>
      </c>
      <c r="E26" s="47">
        <f t="shared" si="4"/>
        <v>27006</v>
      </c>
      <c r="F26" s="47">
        <f t="shared" si="4"/>
        <v>29936</v>
      </c>
      <c r="G26" s="48">
        <f t="shared" si="3"/>
        <v>56942</v>
      </c>
      <c r="H26" s="46">
        <f t="shared" si="4"/>
        <v>13394</v>
      </c>
      <c r="I26" s="47">
        <f t="shared" si="4"/>
        <v>15415</v>
      </c>
      <c r="J26" s="48">
        <f t="shared" si="1"/>
        <v>28809</v>
      </c>
      <c r="K26" s="14">
        <f>ROUND(E26/B26*100,2)</f>
        <v>66.85</v>
      </c>
      <c r="L26" s="15">
        <f>ROUND(F26/C26*100,2)</f>
        <v>66.01</v>
      </c>
      <c r="M26" s="121">
        <f>ROUND(G26/D26*100,2)</f>
        <v>66.4</v>
      </c>
    </row>
    <row r="27" spans="1:13" ht="12.75" customHeight="1">
      <c r="A27" s="5"/>
      <c r="B27" s="49"/>
      <c r="C27" s="47"/>
      <c r="D27" s="49"/>
      <c r="E27" s="47"/>
      <c r="F27" s="47"/>
      <c r="G27" s="48"/>
      <c r="H27" s="46"/>
      <c r="I27" s="47"/>
      <c r="J27" s="48"/>
      <c r="K27" s="14"/>
      <c r="L27" s="15"/>
      <c r="M27" s="121"/>
    </row>
    <row r="28" spans="1:13" ht="12.75" customHeight="1">
      <c r="A28" s="5" t="s">
        <v>8</v>
      </c>
      <c r="B28" s="49">
        <v>51245</v>
      </c>
      <c r="C28" s="47">
        <v>63828</v>
      </c>
      <c r="D28" s="48">
        <f>SUM(B28:C28)</f>
        <v>115073</v>
      </c>
      <c r="E28" s="47">
        <v>32092</v>
      </c>
      <c r="F28" s="47">
        <v>38944</v>
      </c>
      <c r="G28" s="48">
        <f>SUM(E28:F28)</f>
        <v>71036</v>
      </c>
      <c r="H28" s="46">
        <v>19153</v>
      </c>
      <c r="I28" s="47">
        <v>24884</v>
      </c>
      <c r="J28" s="48">
        <f>SUM(H28:I28)</f>
        <v>44037</v>
      </c>
      <c r="K28" s="14">
        <f>ROUND(E28/B28*100,2)</f>
        <v>62.62</v>
      </c>
      <c r="L28" s="15">
        <f>ROUND(F28/C28*100,2)</f>
        <v>61.01</v>
      </c>
      <c r="M28" s="121">
        <f>ROUND(G28/D28*100,2)</f>
        <v>61.73</v>
      </c>
    </row>
    <row r="29" spans="1:13" ht="12.75" customHeight="1">
      <c r="A29" s="5"/>
      <c r="B29" s="49"/>
      <c r="C29" s="47"/>
      <c r="D29" s="49"/>
      <c r="E29" s="47"/>
      <c r="F29" s="47"/>
      <c r="G29" s="48"/>
      <c r="H29" s="46"/>
      <c r="I29" s="47"/>
      <c r="J29" s="48"/>
      <c r="K29" s="14"/>
      <c r="L29" s="15"/>
      <c r="M29" s="121"/>
    </row>
    <row r="30" spans="1:13" ht="12.75" customHeight="1">
      <c r="A30" s="5" t="s">
        <v>186</v>
      </c>
      <c r="B30" s="46">
        <f>SUM(B26,B28)</f>
        <v>91645</v>
      </c>
      <c r="C30" s="47">
        <f>SUM(C26,C28)</f>
        <v>109179</v>
      </c>
      <c r="D30" s="49">
        <f>SUM(B30:C30)</f>
        <v>200824</v>
      </c>
      <c r="E30" s="47">
        <f>SUM(E26,E28)</f>
        <v>59098</v>
      </c>
      <c r="F30" s="47">
        <f>SUM(F26,F28)</f>
        <v>68880</v>
      </c>
      <c r="G30" s="48">
        <f>SUM(E30:F30)</f>
        <v>127978</v>
      </c>
      <c r="H30" s="46">
        <f>SUM(H26,H28)</f>
        <v>32547</v>
      </c>
      <c r="I30" s="47">
        <f>SUM(I26,I28)</f>
        <v>40299</v>
      </c>
      <c r="J30" s="48">
        <f>SUM(H30:I30)</f>
        <v>72846</v>
      </c>
      <c r="K30" s="14">
        <f aca="true" t="shared" si="5" ref="K30:M34">ROUND(E30/B30*100,2)</f>
        <v>64.49</v>
      </c>
      <c r="L30" s="15">
        <f t="shared" si="5"/>
        <v>63.09</v>
      </c>
      <c r="M30" s="121">
        <f t="shared" si="5"/>
        <v>63.73</v>
      </c>
    </row>
    <row r="31" spans="1:13" ht="12.75" customHeight="1">
      <c r="A31" s="5"/>
      <c r="B31" s="49"/>
      <c r="C31" s="47"/>
      <c r="D31" s="49"/>
      <c r="E31" s="47"/>
      <c r="F31" s="47"/>
      <c r="G31" s="48"/>
      <c r="H31" s="46"/>
      <c r="I31" s="47"/>
      <c r="J31" s="48"/>
      <c r="K31" s="14"/>
      <c r="L31" s="15"/>
      <c r="M31" s="121"/>
    </row>
    <row r="32" spans="1:13" ht="12.75" customHeight="1">
      <c r="A32" s="5" t="s">
        <v>87</v>
      </c>
      <c r="B32" s="49">
        <v>423958</v>
      </c>
      <c r="C32" s="47">
        <v>469736</v>
      </c>
      <c r="D32" s="49">
        <f t="shared" si="0"/>
        <v>893694</v>
      </c>
      <c r="E32" s="47">
        <v>285250</v>
      </c>
      <c r="F32" s="47">
        <v>312229</v>
      </c>
      <c r="G32" s="48">
        <f t="shared" si="3"/>
        <v>597479</v>
      </c>
      <c r="H32" s="46">
        <v>138708</v>
      </c>
      <c r="I32" s="47">
        <v>157507</v>
      </c>
      <c r="J32" s="48">
        <f t="shared" si="1"/>
        <v>296215</v>
      </c>
      <c r="K32" s="14">
        <f t="shared" si="5"/>
        <v>67.28</v>
      </c>
      <c r="L32" s="15">
        <f t="shared" si="5"/>
        <v>66.47</v>
      </c>
      <c r="M32" s="121">
        <f t="shared" si="5"/>
        <v>66.85</v>
      </c>
    </row>
    <row r="33" spans="1:13" ht="12.75" customHeight="1">
      <c r="A33" s="5" t="s">
        <v>10</v>
      </c>
      <c r="B33" s="49">
        <v>1727195</v>
      </c>
      <c r="C33" s="47">
        <v>1983672</v>
      </c>
      <c r="D33" s="49">
        <f t="shared" si="0"/>
        <v>3710867</v>
      </c>
      <c r="E33" s="47">
        <v>1058145</v>
      </c>
      <c r="F33" s="47">
        <v>1194331</v>
      </c>
      <c r="G33" s="48">
        <f t="shared" si="3"/>
        <v>2252476</v>
      </c>
      <c r="H33" s="46">
        <v>669050</v>
      </c>
      <c r="I33" s="47">
        <v>789341</v>
      </c>
      <c r="J33" s="48">
        <f t="shared" si="1"/>
        <v>1458391</v>
      </c>
      <c r="K33" s="14">
        <f t="shared" si="5"/>
        <v>61.26</v>
      </c>
      <c r="L33" s="15">
        <f t="shared" si="5"/>
        <v>60.21</v>
      </c>
      <c r="M33" s="121">
        <f t="shared" si="5"/>
        <v>60.7</v>
      </c>
    </row>
    <row r="34" spans="1:13" ht="12.75" customHeight="1" thickBot="1">
      <c r="A34" s="80" t="s">
        <v>11</v>
      </c>
      <c r="B34" s="53">
        <f>SUM(B32:B33)</f>
        <v>2151153</v>
      </c>
      <c r="C34" s="51">
        <f>SUM(C32:C33)</f>
        <v>2453408</v>
      </c>
      <c r="D34" s="53">
        <f t="shared" si="0"/>
        <v>4604561</v>
      </c>
      <c r="E34" s="51">
        <f>SUM(E32:E33)</f>
        <v>1343395</v>
      </c>
      <c r="F34" s="51">
        <f>SUM(F32:F33)</f>
        <v>1506560</v>
      </c>
      <c r="G34" s="52">
        <f t="shared" si="3"/>
        <v>2849955</v>
      </c>
      <c r="H34" s="50">
        <f>SUM(H32:H33)</f>
        <v>807758</v>
      </c>
      <c r="I34" s="51">
        <f>SUM(I32:I33)</f>
        <v>946848</v>
      </c>
      <c r="J34" s="52">
        <f t="shared" si="1"/>
        <v>1754606</v>
      </c>
      <c r="K34" s="16">
        <f t="shared" si="5"/>
        <v>62.45</v>
      </c>
      <c r="L34" s="17">
        <f t="shared" si="5"/>
        <v>61.41</v>
      </c>
      <c r="M34" s="122">
        <f t="shared" si="5"/>
        <v>61.89</v>
      </c>
    </row>
  </sheetData>
  <sheetProtection/>
  <mergeCells count="7">
    <mergeCell ref="A1:F1"/>
    <mergeCell ref="E3:G3"/>
    <mergeCell ref="H3:J3"/>
    <mergeCell ref="K3:M3"/>
    <mergeCell ref="L2:M2"/>
    <mergeCell ref="A3:A5"/>
    <mergeCell ref="B3:D3"/>
  </mergeCells>
  <printOptions/>
  <pageMargins left="0.7874015748031497" right="0.7874015748031497" top="1.1811023622047245" bottom="1.1811023622047245" header="0.5118110236220472" footer="0.5118110236220472"/>
  <pageSetup fitToHeight="1" fitToWidth="1" horizontalDpi="600" verticalDpi="600" orientation="landscape" paperSize="9" scale="94" r:id="rId1"/>
  <ignoredErrors>
    <ignoredError sqref="G26:G34 D26:D34"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N33"/>
  <sheetViews>
    <sheetView zoomScaleSheetLayoutView="75" zoomScalePageLayoutView="0" workbookViewId="0" topLeftCell="A1">
      <pane xSplit="1" ySplit="4" topLeftCell="E5" activePane="bottomRight" state="frozen"/>
      <selection pane="topLeft" activeCell="A31" sqref="A31"/>
      <selection pane="topRight" activeCell="A31" sqref="A31"/>
      <selection pane="bottomLeft" activeCell="A31" sqref="A31"/>
      <selection pane="bottomRight" activeCell="A31" sqref="A31"/>
    </sheetView>
  </sheetViews>
  <sheetFormatPr defaultColWidth="9.00390625" defaultRowHeight="13.5"/>
  <cols>
    <col min="1" max="1" width="11.00390625" style="0" customWidth="1"/>
    <col min="2" max="7" width="11.125" style="0" customWidth="1"/>
    <col min="8" max="9" width="11.00390625" style="0" customWidth="1"/>
    <col min="10" max="10" width="11.125" style="0" customWidth="1"/>
    <col min="11" max="13" width="9.625" style="0" customWidth="1"/>
  </cols>
  <sheetData>
    <row r="1" spans="1:13" ht="14.25" thickBot="1">
      <c r="A1" s="116" t="s">
        <v>162</v>
      </c>
      <c r="B1" s="2"/>
      <c r="L1" s="174" t="s">
        <v>174</v>
      </c>
      <c r="M1" s="174"/>
    </row>
    <row r="2" spans="1:13" ht="18" customHeight="1">
      <c r="A2" s="175" t="s">
        <v>66</v>
      </c>
      <c r="B2" s="173" t="s">
        <v>88</v>
      </c>
      <c r="C2" s="169"/>
      <c r="D2" s="178"/>
      <c r="E2" s="168" t="s">
        <v>89</v>
      </c>
      <c r="F2" s="169"/>
      <c r="G2" s="170"/>
      <c r="H2" s="168" t="s">
        <v>90</v>
      </c>
      <c r="I2" s="169"/>
      <c r="J2" s="170"/>
      <c r="K2" s="171" t="s">
        <v>91</v>
      </c>
      <c r="L2" s="172"/>
      <c r="M2" s="173"/>
    </row>
    <row r="3" spans="1:13" ht="13.5">
      <c r="A3" s="176"/>
      <c r="B3" s="7"/>
      <c r="C3" s="7"/>
      <c r="D3" s="82" t="s">
        <v>92</v>
      </c>
      <c r="E3" s="8"/>
      <c r="F3" s="7"/>
      <c r="G3" s="83" t="s">
        <v>92</v>
      </c>
      <c r="H3" s="8"/>
      <c r="I3" s="7"/>
      <c r="J3" s="83" t="s">
        <v>92</v>
      </c>
      <c r="K3" s="9"/>
      <c r="L3" s="9"/>
      <c r="M3" s="118" t="s">
        <v>154</v>
      </c>
    </row>
    <row r="4" spans="1:13" ht="15" customHeight="1">
      <c r="A4" s="177"/>
      <c r="B4" s="13" t="s">
        <v>94</v>
      </c>
      <c r="C4" s="11" t="s">
        <v>95</v>
      </c>
      <c r="D4" s="13" t="s">
        <v>96</v>
      </c>
      <c r="E4" s="11" t="s">
        <v>94</v>
      </c>
      <c r="F4" s="11" t="s">
        <v>95</v>
      </c>
      <c r="G4" s="12" t="s">
        <v>96</v>
      </c>
      <c r="H4" s="10" t="s">
        <v>94</v>
      </c>
      <c r="I4" s="11" t="s">
        <v>95</v>
      </c>
      <c r="J4" s="12" t="s">
        <v>96</v>
      </c>
      <c r="K4" s="13" t="s">
        <v>94</v>
      </c>
      <c r="L4" s="11" t="s">
        <v>95</v>
      </c>
      <c r="M4" s="119" t="s">
        <v>96</v>
      </c>
    </row>
    <row r="5" spans="1:13" ht="12.75" customHeight="1">
      <c r="A5" s="5" t="s">
        <v>67</v>
      </c>
      <c r="B5" s="99">
        <f>SUM('(2)第22回参議院議員通常選挙　ア選挙区投票結果'!B6-'ア選挙区（うち在外）投票結果'!B5)</f>
        <v>758</v>
      </c>
      <c r="C5" s="100">
        <f>SUM('(2)第22回参議院議員通常選挙　ア選挙区投票結果'!C6-'ア選挙区（うち在外）投票結果'!C5)</f>
        <v>891</v>
      </c>
      <c r="D5" s="99">
        <f aca="true" t="shared" si="0" ref="D5:D23">SUM(B5:C5)</f>
        <v>1649</v>
      </c>
      <c r="E5" s="100">
        <f>SUM('(2)第22回参議院議員通常選挙　ア選挙区投票結果'!E6-'ア選挙区（うち在外）投票結果'!E5)</f>
        <v>555</v>
      </c>
      <c r="F5" s="100">
        <f>SUM('(2)第22回参議院議員通常選挙　ア選挙区投票結果'!F6-'ア選挙区（うち在外）投票結果'!F5)</f>
        <v>627</v>
      </c>
      <c r="G5" s="101">
        <f aca="true" t="shared" si="1" ref="G5:G23">SUM(E5:F5)</f>
        <v>1182</v>
      </c>
      <c r="H5" s="102">
        <f>SUM('(2)第22回参議院議員通常選挙　ア選挙区投票結果'!H6-'ア選挙区（うち在外）投票結果'!H5)</f>
        <v>203</v>
      </c>
      <c r="I5" s="100">
        <f>SUM('(2)第22回参議院議員通常選挙　ア選挙区投票結果'!I6-'ア選挙区（うち在外）投票結果'!I5)</f>
        <v>264</v>
      </c>
      <c r="J5" s="101">
        <f aca="true" t="shared" si="2" ref="J5:J23">SUM(H5:I5)</f>
        <v>467</v>
      </c>
      <c r="K5" s="103">
        <f aca="true" t="shared" si="3" ref="K5:K23">ROUND(E5/B5*100,2)</f>
        <v>73.22</v>
      </c>
      <c r="L5" s="104">
        <f aca="true" t="shared" si="4" ref="L5:L23">ROUND(F5/C5*100,2)</f>
        <v>70.37</v>
      </c>
      <c r="M5" s="123">
        <f aca="true" t="shared" si="5" ref="M5:M23">ROUND(G5/D5*100,2)</f>
        <v>71.68</v>
      </c>
    </row>
    <row r="6" spans="1:13" ht="12.75" customHeight="1">
      <c r="A6" s="5" t="s">
        <v>68</v>
      </c>
      <c r="B6" s="99">
        <f>SUM('(2)第22回参議院議員通常選挙　ア選挙区投票結果'!B7-'ア選挙区（うち在外）投票結果'!B6)</f>
        <v>1411</v>
      </c>
      <c r="C6" s="100">
        <f>SUM('(2)第22回参議院議員通常選挙　ア選挙区投票結果'!C7-'ア選挙区（うち在外）投票結果'!C6)</f>
        <v>1568</v>
      </c>
      <c r="D6" s="99">
        <f t="shared" si="0"/>
        <v>2979</v>
      </c>
      <c r="E6" s="100">
        <f>SUM('(2)第22回参議院議員通常選挙　ア選挙区投票結果'!E7-'ア選挙区（うち在外）投票結果'!E6)</f>
        <v>912</v>
      </c>
      <c r="F6" s="100">
        <f>SUM('(2)第22回参議院議員通常選挙　ア選挙区投票結果'!F7-'ア選挙区（うち在外）投票結果'!F6)</f>
        <v>1064</v>
      </c>
      <c r="G6" s="101">
        <f t="shared" si="1"/>
        <v>1976</v>
      </c>
      <c r="H6" s="102">
        <f>SUM('(2)第22回参議院議員通常選挙　ア選挙区投票結果'!H7-'ア選挙区（うち在外）投票結果'!H6)</f>
        <v>499</v>
      </c>
      <c r="I6" s="100">
        <f>SUM('(2)第22回参議院議員通常選挙　ア選挙区投票結果'!I7-'ア選挙区（うち在外）投票結果'!I6)</f>
        <v>504</v>
      </c>
      <c r="J6" s="101">
        <f t="shared" si="2"/>
        <v>1003</v>
      </c>
      <c r="K6" s="103">
        <f t="shared" si="3"/>
        <v>64.64</v>
      </c>
      <c r="L6" s="104">
        <f t="shared" si="4"/>
        <v>67.86</v>
      </c>
      <c r="M6" s="123">
        <f t="shared" si="5"/>
        <v>66.33</v>
      </c>
    </row>
    <row r="7" spans="1:13" ht="12.75" customHeight="1">
      <c r="A7" s="5" t="s">
        <v>69</v>
      </c>
      <c r="B7" s="99">
        <f>SUM('(2)第22回参議院議員通常選挙　ア選挙区投票結果'!B8-'ア選挙区（うち在外）投票結果'!B7)</f>
        <v>1233</v>
      </c>
      <c r="C7" s="100">
        <f>SUM('(2)第22回参議院議員通常選挙　ア選挙区投票結果'!C8-'ア選挙区（うち在外）投票結果'!C7)</f>
        <v>1434</v>
      </c>
      <c r="D7" s="99">
        <f t="shared" si="0"/>
        <v>2667</v>
      </c>
      <c r="E7" s="100">
        <f>SUM('(2)第22回参議院議員通常選挙　ア選挙区投票結果'!E8-'ア選挙区（うち在外）投票結果'!E7)</f>
        <v>932</v>
      </c>
      <c r="F7" s="100">
        <f>SUM('(2)第22回参議院議員通常選挙　ア選挙区投票結果'!F8-'ア選挙区（うち在外）投票結果'!F7)</f>
        <v>1082</v>
      </c>
      <c r="G7" s="101">
        <f t="shared" si="1"/>
        <v>2014</v>
      </c>
      <c r="H7" s="102">
        <f>SUM('(2)第22回参議院議員通常選挙　ア選挙区投票結果'!H8-'ア選挙区（うち在外）投票結果'!H7)</f>
        <v>301</v>
      </c>
      <c r="I7" s="100">
        <f>SUM('(2)第22回参議院議員通常選挙　ア選挙区投票結果'!I8-'ア選挙区（うち在外）投票結果'!I7)</f>
        <v>352</v>
      </c>
      <c r="J7" s="101">
        <f t="shared" si="2"/>
        <v>653</v>
      </c>
      <c r="K7" s="103">
        <f t="shared" si="3"/>
        <v>75.59</v>
      </c>
      <c r="L7" s="104">
        <f t="shared" si="4"/>
        <v>75.45</v>
      </c>
      <c r="M7" s="123">
        <f t="shared" si="5"/>
        <v>75.52</v>
      </c>
    </row>
    <row r="8" spans="1:13" ht="12.75" customHeight="1">
      <c r="A8" s="5" t="s">
        <v>70</v>
      </c>
      <c r="B8" s="99">
        <f>SUM('(2)第22回参議院議員通常選挙　ア選挙区投票結果'!B9-'ア選挙区（うち在外）投票結果'!B8)</f>
        <v>2137</v>
      </c>
      <c r="C8" s="100">
        <f>SUM('(2)第22回参議院議員通常選挙　ア選挙区投票結果'!C9-'ア選挙区（うち在外）投票結果'!C8)</f>
        <v>2398</v>
      </c>
      <c r="D8" s="99">
        <f t="shared" si="0"/>
        <v>4535</v>
      </c>
      <c r="E8" s="100">
        <f>SUM('(2)第22回参議院議員通常選挙　ア選挙区投票結果'!E9-'ア選挙区（うち在外）投票結果'!E8)</f>
        <v>1579</v>
      </c>
      <c r="F8" s="100">
        <f>SUM('(2)第22回参議院議員通常選挙　ア選挙区投票結果'!F9-'ア選挙区（うち在外）投票結果'!F8)</f>
        <v>1740</v>
      </c>
      <c r="G8" s="101">
        <f t="shared" si="1"/>
        <v>3319</v>
      </c>
      <c r="H8" s="102">
        <f>SUM('(2)第22回参議院議員通常選挙　ア選挙区投票結果'!H9-'ア選挙区（うち在外）投票結果'!H8)</f>
        <v>558</v>
      </c>
      <c r="I8" s="100">
        <f>SUM('(2)第22回参議院議員通常選挙　ア選挙区投票結果'!I9-'ア選挙区（うち在外）投票結果'!I8)</f>
        <v>658</v>
      </c>
      <c r="J8" s="101">
        <f t="shared" si="2"/>
        <v>1216</v>
      </c>
      <c r="K8" s="103">
        <f t="shared" si="3"/>
        <v>73.89</v>
      </c>
      <c r="L8" s="104">
        <f t="shared" si="4"/>
        <v>72.56</v>
      </c>
      <c r="M8" s="123">
        <f t="shared" si="5"/>
        <v>73.19</v>
      </c>
    </row>
    <row r="9" spans="1:13" ht="12.75" customHeight="1">
      <c r="A9" s="5" t="s">
        <v>71</v>
      </c>
      <c r="B9" s="99">
        <f>SUM('(2)第22回参議院議員通常選挙　ア選挙区投票結果'!B10-'ア選挙区（うち在外）投票結果'!B9)</f>
        <v>1852</v>
      </c>
      <c r="C9" s="100">
        <f>SUM('(2)第22回参議院議員通常選挙　ア選挙区投票結果'!C10-'ア選挙区（うち在外）投票結果'!C9)</f>
        <v>2005</v>
      </c>
      <c r="D9" s="99">
        <f t="shared" si="0"/>
        <v>3857</v>
      </c>
      <c r="E9" s="100">
        <f>SUM('(2)第22回参議院議員通常選挙　ア選挙区投票結果'!E10-'ア選挙区（うち在外）投票結果'!E9)</f>
        <v>1291</v>
      </c>
      <c r="F9" s="100">
        <f>SUM('(2)第22回参議院議員通常選挙　ア選挙区投票結果'!F10-'ア選挙区（うち在外）投票結果'!F9)</f>
        <v>1383</v>
      </c>
      <c r="G9" s="101">
        <f t="shared" si="1"/>
        <v>2674</v>
      </c>
      <c r="H9" s="102">
        <f>SUM('(2)第22回参議院議員通常選挙　ア選挙区投票結果'!H10-'ア選挙区（うち在外）投票結果'!H9)</f>
        <v>561</v>
      </c>
      <c r="I9" s="100">
        <f>SUM('(2)第22回参議院議員通常選挙　ア選挙区投票結果'!I10-'ア選挙区（うち在外）投票結果'!I9)</f>
        <v>622</v>
      </c>
      <c r="J9" s="101">
        <f t="shared" si="2"/>
        <v>1183</v>
      </c>
      <c r="K9" s="103">
        <f t="shared" si="3"/>
        <v>69.71</v>
      </c>
      <c r="L9" s="104">
        <f t="shared" si="4"/>
        <v>68.98</v>
      </c>
      <c r="M9" s="123">
        <f t="shared" si="5"/>
        <v>69.33</v>
      </c>
    </row>
    <row r="10" spans="1:13" ht="12.75" customHeight="1">
      <c r="A10" s="5" t="s">
        <v>72</v>
      </c>
      <c r="B10" s="99">
        <f>SUM('(2)第22回参議院議員通常選挙　ア選挙区投票結果'!B11-'ア選挙区（うち在外）投票結果'!B10)</f>
        <v>932</v>
      </c>
      <c r="C10" s="100">
        <f>SUM('(2)第22回参議院議員通常選挙　ア選挙区投票結果'!C11-'ア選挙区（うち在外）投票結果'!C10)</f>
        <v>956</v>
      </c>
      <c r="D10" s="99">
        <f t="shared" si="0"/>
        <v>1888</v>
      </c>
      <c r="E10" s="100">
        <f>SUM('(2)第22回参議院議員通常選挙　ア選挙区投票結果'!E11-'ア選挙区（うち在外）投票結果'!E10)</f>
        <v>709</v>
      </c>
      <c r="F10" s="100">
        <f>SUM('(2)第22回参議院議員通常選挙　ア選挙区投票結果'!F11-'ア選挙区（うち在外）投票結果'!F10)</f>
        <v>716</v>
      </c>
      <c r="G10" s="101">
        <f t="shared" si="1"/>
        <v>1425</v>
      </c>
      <c r="H10" s="102">
        <f>SUM('(2)第22回参議院議員通常選挙　ア選挙区投票結果'!H11-'ア選挙区（うち在外）投票結果'!H10)</f>
        <v>223</v>
      </c>
      <c r="I10" s="100">
        <f>SUM('(2)第22回参議院議員通常選挙　ア選挙区投票結果'!I11-'ア選挙区（うち在外）投票結果'!I10)</f>
        <v>240</v>
      </c>
      <c r="J10" s="101">
        <f t="shared" si="2"/>
        <v>463</v>
      </c>
      <c r="K10" s="103">
        <f t="shared" si="3"/>
        <v>76.07</v>
      </c>
      <c r="L10" s="104">
        <f t="shared" si="4"/>
        <v>74.9</v>
      </c>
      <c r="M10" s="123">
        <f t="shared" si="5"/>
        <v>75.48</v>
      </c>
    </row>
    <row r="11" spans="1:13" ht="12.75" customHeight="1">
      <c r="A11" s="5" t="s">
        <v>73</v>
      </c>
      <c r="B11" s="99">
        <f>SUM('(2)第22回参議院議員通常選挙　ア選挙区投票結果'!B12-'ア選挙区（うち在外）投票結果'!B11)</f>
        <v>797</v>
      </c>
      <c r="C11" s="100">
        <f>SUM('(2)第22回参議院議員通常選挙　ア選挙区投票結果'!C12-'ア選挙区（うち在外）投票結果'!C11)</f>
        <v>848</v>
      </c>
      <c r="D11" s="99">
        <f t="shared" si="0"/>
        <v>1645</v>
      </c>
      <c r="E11" s="100">
        <f>SUM('(2)第22回参議院議員通常選挙　ア選挙区投票結果'!E12-'ア選挙区（うち在外）投票結果'!E11)</f>
        <v>474</v>
      </c>
      <c r="F11" s="100">
        <f>SUM('(2)第22回参議院議員通常選挙　ア選挙区投票結果'!F12-'ア選挙区（うち在外）投票結果'!F11)</f>
        <v>521</v>
      </c>
      <c r="G11" s="101">
        <f t="shared" si="1"/>
        <v>995</v>
      </c>
      <c r="H11" s="102">
        <f>SUM('(2)第22回参議院議員通常選挙　ア選挙区投票結果'!H12-'ア選挙区（うち在外）投票結果'!H11)</f>
        <v>323</v>
      </c>
      <c r="I11" s="100">
        <f>SUM('(2)第22回参議院議員通常選挙　ア選挙区投票結果'!I12-'ア選挙区（うち在外）投票結果'!I11)</f>
        <v>327</v>
      </c>
      <c r="J11" s="101">
        <f t="shared" si="2"/>
        <v>650</v>
      </c>
      <c r="K11" s="103">
        <f t="shared" si="3"/>
        <v>59.47</v>
      </c>
      <c r="L11" s="104">
        <f t="shared" si="4"/>
        <v>61.44</v>
      </c>
      <c r="M11" s="123">
        <f t="shared" si="5"/>
        <v>60.49</v>
      </c>
    </row>
    <row r="12" spans="1:13" ht="12.75" customHeight="1">
      <c r="A12" s="5" t="s">
        <v>74</v>
      </c>
      <c r="B12" s="99">
        <f>SUM('(2)第22回参議院議員通常選挙　ア選挙区投票結果'!B13-'ア選挙区（うち在外）投票結果'!B12)</f>
        <v>1089</v>
      </c>
      <c r="C12" s="100">
        <f>SUM('(2)第22回参議院議員通常選挙　ア選挙区投票結果'!C13-'ア選挙区（うち在外）投票結果'!C12)</f>
        <v>1094</v>
      </c>
      <c r="D12" s="99">
        <f t="shared" si="0"/>
        <v>2183</v>
      </c>
      <c r="E12" s="100">
        <f>SUM('(2)第22回参議院議員通常選挙　ア選挙区投票結果'!E13-'ア選挙区（うち在外）投票結果'!E12)</f>
        <v>786</v>
      </c>
      <c r="F12" s="100">
        <f>SUM('(2)第22回参議院議員通常選挙　ア選挙区投票結果'!F13-'ア選挙区（うち在外）投票結果'!F12)</f>
        <v>778</v>
      </c>
      <c r="G12" s="101">
        <f t="shared" si="1"/>
        <v>1564</v>
      </c>
      <c r="H12" s="102">
        <f>SUM('(2)第22回参議院議員通常選挙　ア選挙区投票結果'!H13-'ア選挙区（うち在外）投票結果'!H12)</f>
        <v>303</v>
      </c>
      <c r="I12" s="100">
        <f>SUM('(2)第22回参議院議員通常選挙　ア選挙区投票結果'!I13-'ア選挙区（うち在外）投票結果'!I12)</f>
        <v>316</v>
      </c>
      <c r="J12" s="101">
        <f t="shared" si="2"/>
        <v>619</v>
      </c>
      <c r="K12" s="103">
        <f t="shared" si="3"/>
        <v>72.18</v>
      </c>
      <c r="L12" s="104">
        <f t="shared" si="4"/>
        <v>71.12</v>
      </c>
      <c r="M12" s="123">
        <f t="shared" si="5"/>
        <v>71.64</v>
      </c>
    </row>
    <row r="13" spans="1:13" ht="12.75" customHeight="1">
      <c r="A13" s="5" t="s">
        <v>75</v>
      </c>
      <c r="B13" s="99">
        <f>SUM('(2)第22回参議院議員通常選挙　ア選挙区投票結果'!B14-'ア選挙区（うち在外）投票結果'!B13)</f>
        <v>1369</v>
      </c>
      <c r="C13" s="100">
        <f>SUM('(2)第22回参議院議員通常選挙　ア選挙区投票結果'!C14-'ア選挙区（うち在外）投票結果'!C13)</f>
        <v>1504</v>
      </c>
      <c r="D13" s="99">
        <f t="shared" si="0"/>
        <v>2873</v>
      </c>
      <c r="E13" s="100">
        <f>SUM('(2)第22回参議院議員通常選挙　ア選挙区投票結果'!E14-'ア選挙区（うち在外）投票結果'!E13)</f>
        <v>1020</v>
      </c>
      <c r="F13" s="100">
        <f>SUM('(2)第22回参議院議員通常選挙　ア選挙区投票結果'!F14-'ア選挙区（うち在外）投票結果'!F13)</f>
        <v>1129</v>
      </c>
      <c r="G13" s="101">
        <f t="shared" si="1"/>
        <v>2149</v>
      </c>
      <c r="H13" s="102">
        <f>SUM('(2)第22回参議院議員通常選挙　ア選挙区投票結果'!H14-'ア選挙区（うち在外）投票結果'!H13)</f>
        <v>349</v>
      </c>
      <c r="I13" s="100">
        <f>SUM('(2)第22回参議院議員通常選挙　ア選挙区投票結果'!I14-'ア選挙区（うち在外）投票結果'!I13)</f>
        <v>375</v>
      </c>
      <c r="J13" s="101">
        <f t="shared" si="2"/>
        <v>724</v>
      </c>
      <c r="K13" s="103">
        <f t="shared" si="3"/>
        <v>74.51</v>
      </c>
      <c r="L13" s="104">
        <f t="shared" si="4"/>
        <v>75.07</v>
      </c>
      <c r="M13" s="123">
        <f t="shared" si="5"/>
        <v>74.8</v>
      </c>
    </row>
    <row r="14" spans="1:13" ht="12.75" customHeight="1">
      <c r="A14" s="5" t="s">
        <v>76</v>
      </c>
      <c r="B14" s="99">
        <f>SUM('(2)第22回参議院議員通常選挙　ア選挙区投票結果'!B15-'ア選挙区（うち在外）投票結果'!B14)</f>
        <v>6236</v>
      </c>
      <c r="C14" s="100">
        <f>SUM('(2)第22回参議院議員通常選挙　ア選挙区投票結果'!C15-'ア選挙区（うち在外）投票結果'!C14)</f>
        <v>6400</v>
      </c>
      <c r="D14" s="99">
        <f t="shared" si="0"/>
        <v>12636</v>
      </c>
      <c r="E14" s="100">
        <f>SUM('(2)第22回参議院議員通常選挙　ア選挙区投票結果'!E15-'ア選挙区（うち在外）投票結果'!E14)</f>
        <v>4267</v>
      </c>
      <c r="F14" s="100">
        <f>SUM('(2)第22回参議院議員通常選挙　ア選挙区投票結果'!F15-'ア選挙区（うち在外）投票結果'!F14)</f>
        <v>4270</v>
      </c>
      <c r="G14" s="101">
        <f t="shared" si="1"/>
        <v>8537</v>
      </c>
      <c r="H14" s="102">
        <f>SUM('(2)第22回参議院議員通常選挙　ア選挙区投票結果'!H15-'ア選挙区（うち在外）投票結果'!H14)</f>
        <v>1969</v>
      </c>
      <c r="I14" s="100">
        <f>SUM('(2)第22回参議院議員通常選挙　ア選挙区投票結果'!I15-'ア選挙区（うち在外）投票結果'!I14)</f>
        <v>2130</v>
      </c>
      <c r="J14" s="101">
        <f t="shared" si="2"/>
        <v>4099</v>
      </c>
      <c r="K14" s="103">
        <f t="shared" si="3"/>
        <v>68.43</v>
      </c>
      <c r="L14" s="104">
        <f t="shared" si="4"/>
        <v>66.72</v>
      </c>
      <c r="M14" s="123">
        <f t="shared" si="5"/>
        <v>67.56</v>
      </c>
    </row>
    <row r="15" spans="1:13" ht="12.75" customHeight="1">
      <c r="A15" s="5" t="s">
        <v>77</v>
      </c>
      <c r="B15" s="99">
        <f>SUM('(2)第22回参議院議員通常選挙　ア選挙区投票結果'!B16-'ア選挙区（うち在外）投票結果'!B15)</f>
        <v>2656</v>
      </c>
      <c r="C15" s="100">
        <f>SUM('(2)第22回参議院議員通常選挙　ア選挙区投票結果'!C16-'ア選挙区（うち在外）投票結果'!C15)</f>
        <v>2769</v>
      </c>
      <c r="D15" s="99">
        <f t="shared" si="0"/>
        <v>5425</v>
      </c>
      <c r="E15" s="100">
        <f>SUM('(2)第22回参議院議員通常選挙　ア選挙区投票結果'!E16-'ア選挙区（うち在外）投票結果'!E15)</f>
        <v>1797</v>
      </c>
      <c r="F15" s="100">
        <f>SUM('(2)第22回参議院議員通常選挙　ア選挙区投票結果'!F16-'ア選挙区（うち在外）投票結果'!F15)</f>
        <v>1829</v>
      </c>
      <c r="G15" s="101">
        <f t="shared" si="1"/>
        <v>3626</v>
      </c>
      <c r="H15" s="102">
        <f>SUM('(2)第22回参議院議員通常選挙　ア選挙区投票結果'!H16-'ア選挙区（うち在外）投票結果'!H15)</f>
        <v>859</v>
      </c>
      <c r="I15" s="100">
        <f>SUM('(2)第22回参議院議員通常選挙　ア選挙区投票結果'!I16-'ア選挙区（うち在外）投票結果'!I15)</f>
        <v>940</v>
      </c>
      <c r="J15" s="101">
        <f t="shared" si="2"/>
        <v>1799</v>
      </c>
      <c r="K15" s="103">
        <f t="shared" si="3"/>
        <v>67.66</v>
      </c>
      <c r="L15" s="104">
        <f t="shared" si="4"/>
        <v>66.05</v>
      </c>
      <c r="M15" s="123">
        <f t="shared" si="5"/>
        <v>66.84</v>
      </c>
    </row>
    <row r="16" spans="1:13" ht="12.75" customHeight="1">
      <c r="A16" s="5" t="s">
        <v>78</v>
      </c>
      <c r="B16" s="99">
        <f>SUM('(2)第22回参議院議員通常選挙　ア選挙区投票結果'!B17-'ア選挙区（うち在外）投票結果'!B16)</f>
        <v>5793</v>
      </c>
      <c r="C16" s="100">
        <f>SUM('(2)第22回参議院議員通常選挙　ア選挙区投票結果'!C17-'ア選挙区（うち在外）投票結果'!C16)</f>
        <v>6859</v>
      </c>
      <c r="D16" s="99">
        <f t="shared" si="0"/>
        <v>12652</v>
      </c>
      <c r="E16" s="100">
        <f>SUM('(2)第22回参議院議員通常選挙　ア選挙区投票結果'!E17-'ア選挙区（うち在外）投票結果'!E16)</f>
        <v>3674</v>
      </c>
      <c r="F16" s="100">
        <f>SUM('(2)第22回参議院議員通常選挙　ア選挙区投票結果'!F17-'ア選挙区（うち在外）投票結果'!F16)</f>
        <v>4290</v>
      </c>
      <c r="G16" s="101">
        <f t="shared" si="1"/>
        <v>7964</v>
      </c>
      <c r="H16" s="102">
        <f>SUM('(2)第22回参議院議員通常選挙　ア選挙区投票結果'!H17-'ア選挙区（うち在外）投票結果'!H16)</f>
        <v>2119</v>
      </c>
      <c r="I16" s="100">
        <f>SUM('(2)第22回参議院議員通常選挙　ア選挙区投票結果'!I17-'ア選挙区（うち在外）投票結果'!I16)</f>
        <v>2569</v>
      </c>
      <c r="J16" s="101">
        <f t="shared" si="2"/>
        <v>4688</v>
      </c>
      <c r="K16" s="103">
        <f t="shared" si="3"/>
        <v>63.42</v>
      </c>
      <c r="L16" s="104">
        <f t="shared" si="4"/>
        <v>62.55</v>
      </c>
      <c r="M16" s="123">
        <f t="shared" si="5"/>
        <v>62.95</v>
      </c>
    </row>
    <row r="17" spans="1:13" ht="12.75" customHeight="1">
      <c r="A17" s="5" t="s">
        <v>79</v>
      </c>
      <c r="B17" s="99">
        <f>SUM('(2)第22回参議院議員通常選挙　ア選挙区投票結果'!B18-'ア選挙区（うち在外）投票結果'!B17)</f>
        <v>732</v>
      </c>
      <c r="C17" s="100">
        <f>SUM('(2)第22回参議院議員通常選挙　ア選挙区投票結果'!C18-'ア選挙区（うち在外）投票結果'!C17)</f>
        <v>891</v>
      </c>
      <c r="D17" s="99">
        <f t="shared" si="0"/>
        <v>1623</v>
      </c>
      <c r="E17" s="100">
        <f>SUM('(2)第22回参議院議員通常選挙　ア選挙区投票結果'!E18-'ア選挙区（うち在外）投票結果'!E17)</f>
        <v>557</v>
      </c>
      <c r="F17" s="100">
        <f>SUM('(2)第22回参議院議員通常選挙　ア選挙区投票結果'!F18-'ア選挙区（うち在外）投票結果'!F17)</f>
        <v>647</v>
      </c>
      <c r="G17" s="101">
        <f t="shared" si="1"/>
        <v>1204</v>
      </c>
      <c r="H17" s="102">
        <f>SUM('(2)第22回参議院議員通常選挙　ア選挙区投票結果'!H18-'ア選挙区（うち在外）投票結果'!H17)</f>
        <v>175</v>
      </c>
      <c r="I17" s="100">
        <f>SUM('(2)第22回参議院議員通常選挙　ア選挙区投票結果'!I18-'ア選挙区（うち在外）投票結果'!I17)</f>
        <v>244</v>
      </c>
      <c r="J17" s="101">
        <f t="shared" si="2"/>
        <v>419</v>
      </c>
      <c r="K17" s="103">
        <f t="shared" si="3"/>
        <v>76.09</v>
      </c>
      <c r="L17" s="104">
        <f t="shared" si="4"/>
        <v>72.62</v>
      </c>
      <c r="M17" s="123">
        <f t="shared" si="5"/>
        <v>74.18</v>
      </c>
    </row>
    <row r="18" spans="1:13" ht="12.75" customHeight="1">
      <c r="A18" s="5" t="s">
        <v>80</v>
      </c>
      <c r="B18" s="99">
        <f>SUM('(2)第22回参議院議員通常選挙　ア選挙区投票結果'!B19-'ア選挙区（うち在外）投票結果'!B18)</f>
        <v>437</v>
      </c>
      <c r="C18" s="100">
        <f>SUM('(2)第22回参議院議員通常選挙　ア選挙区投票結果'!C19-'ア選挙区（うち在外）投票結果'!C18)</f>
        <v>509</v>
      </c>
      <c r="D18" s="99">
        <f t="shared" si="0"/>
        <v>946</v>
      </c>
      <c r="E18" s="100">
        <f>SUM('(2)第22回参議院議員通常選挙　ア選挙区投票結果'!E19-'ア選挙区（うち在外）投票結果'!E18)</f>
        <v>344</v>
      </c>
      <c r="F18" s="100">
        <f>SUM('(2)第22回参議院議員通常選挙　ア選挙区投票結果'!F19-'ア選挙区（うち在外）投票結果'!F18)</f>
        <v>405</v>
      </c>
      <c r="G18" s="101">
        <f t="shared" si="1"/>
        <v>749</v>
      </c>
      <c r="H18" s="102">
        <f>SUM('(2)第22回参議院議員通常選挙　ア選挙区投票結果'!H19-'ア選挙区（うち在外）投票結果'!H18)</f>
        <v>93</v>
      </c>
      <c r="I18" s="100">
        <f>SUM('(2)第22回参議院議員通常選挙　ア選挙区投票結果'!I19-'ア選挙区（うち在外）投票結果'!I18)</f>
        <v>104</v>
      </c>
      <c r="J18" s="101">
        <f t="shared" si="2"/>
        <v>197</v>
      </c>
      <c r="K18" s="103">
        <f t="shared" si="3"/>
        <v>78.72</v>
      </c>
      <c r="L18" s="104">
        <f t="shared" si="4"/>
        <v>79.57</v>
      </c>
      <c r="M18" s="123">
        <f t="shared" si="5"/>
        <v>79.18</v>
      </c>
    </row>
    <row r="19" spans="1:13" ht="12.75" customHeight="1">
      <c r="A19" s="5" t="s">
        <v>81</v>
      </c>
      <c r="B19" s="99">
        <f>SUM('(2)第22回参議院議員通常選挙　ア選挙区投票結果'!B20-'ア選挙区（うち在外）投票結果'!B19)</f>
        <v>1051</v>
      </c>
      <c r="C19" s="100">
        <f>SUM('(2)第22回参議院議員通常選挙　ア選挙区投票結果'!C20-'ア選挙区（うち在外）投票結果'!C19)</f>
        <v>1277</v>
      </c>
      <c r="D19" s="99">
        <f t="shared" si="0"/>
        <v>2328</v>
      </c>
      <c r="E19" s="100">
        <f>SUM('(2)第22回参議院議員通常選挙　ア選挙区投票結果'!E20-'ア選挙区（うち在外）投票結果'!E19)</f>
        <v>688</v>
      </c>
      <c r="F19" s="100">
        <f>SUM('(2)第22回参議院議員通常選挙　ア選挙区投票結果'!F20-'ア選挙区（うち在外）投票結果'!F19)</f>
        <v>828</v>
      </c>
      <c r="G19" s="101">
        <f t="shared" si="1"/>
        <v>1516</v>
      </c>
      <c r="H19" s="102">
        <f>SUM('(2)第22回参議院議員通常選挙　ア選挙区投票結果'!H20-'ア選挙区（うち在外）投票結果'!H19)</f>
        <v>363</v>
      </c>
      <c r="I19" s="100">
        <f>SUM('(2)第22回参議院議員通常選挙　ア選挙区投票結果'!I20-'ア選挙区（うち在外）投票結果'!I19)</f>
        <v>449</v>
      </c>
      <c r="J19" s="101">
        <f t="shared" si="2"/>
        <v>812</v>
      </c>
      <c r="K19" s="103">
        <f t="shared" si="3"/>
        <v>65.46</v>
      </c>
      <c r="L19" s="104">
        <f t="shared" si="4"/>
        <v>64.84</v>
      </c>
      <c r="M19" s="123">
        <f t="shared" si="5"/>
        <v>65.12</v>
      </c>
    </row>
    <row r="20" spans="1:13" ht="12.75" customHeight="1">
      <c r="A20" s="5" t="s">
        <v>82</v>
      </c>
      <c r="B20" s="99">
        <f>SUM('(2)第22回参議院議員通常選挙　ア選挙区投票結果'!B21-'ア選挙区（うち在外）投票結果'!B20)</f>
        <v>1565</v>
      </c>
      <c r="C20" s="100">
        <f>SUM('(2)第22回参議院議員通常選挙　ア選挙区投票結果'!C21-'ア選挙区（うち在外）投票結果'!C20)</f>
        <v>1818</v>
      </c>
      <c r="D20" s="99">
        <f t="shared" si="0"/>
        <v>3383</v>
      </c>
      <c r="E20" s="100">
        <f>SUM('(2)第22回参議院議員通常選挙　ア選挙区投票結果'!E21-'ア選挙区（うち在外）投票結果'!E20)</f>
        <v>931</v>
      </c>
      <c r="F20" s="100">
        <f>SUM('(2)第22回参議院議員通常選挙　ア選挙区投票結果'!F21-'ア選挙区（うち在外）投票結果'!F20)</f>
        <v>1069</v>
      </c>
      <c r="G20" s="101">
        <f t="shared" si="1"/>
        <v>2000</v>
      </c>
      <c r="H20" s="102">
        <f>SUM('(2)第22回参議院議員通常選挙　ア選挙区投票結果'!H21-'ア選挙区（うち在外）投票結果'!H20)</f>
        <v>634</v>
      </c>
      <c r="I20" s="100">
        <f>SUM('(2)第22回参議院議員通常選挙　ア選挙区投票結果'!I21-'ア選挙区（うち在外）投票結果'!I20)</f>
        <v>749</v>
      </c>
      <c r="J20" s="101">
        <f t="shared" si="2"/>
        <v>1383</v>
      </c>
      <c r="K20" s="103">
        <f t="shared" si="3"/>
        <v>59.49</v>
      </c>
      <c r="L20" s="104">
        <f t="shared" si="4"/>
        <v>58.8</v>
      </c>
      <c r="M20" s="123">
        <f t="shared" si="5"/>
        <v>59.12</v>
      </c>
    </row>
    <row r="21" spans="1:13" ht="12.75" customHeight="1">
      <c r="A21" s="5" t="s">
        <v>83</v>
      </c>
      <c r="B21" s="99">
        <f>SUM('(2)第22回参議院議員通常選挙　ア選挙区投票結果'!B22-'ア選挙区（うち在外）投票結果'!B21)</f>
        <v>1538</v>
      </c>
      <c r="C21" s="100">
        <f>SUM('(2)第22回参議院議員通常選挙　ア選挙区投票結果'!C22-'ア選挙区（うち在外）投票結果'!C21)</f>
        <v>1713</v>
      </c>
      <c r="D21" s="99">
        <f t="shared" si="0"/>
        <v>3251</v>
      </c>
      <c r="E21" s="100">
        <f>SUM('(2)第22回参議院議員通常選挙　ア選挙区投票結果'!E22-'ア選挙区（うち在外）投票結果'!E21)</f>
        <v>1049</v>
      </c>
      <c r="F21" s="100">
        <f>SUM('(2)第22回参議院議員通常選挙　ア選挙区投票結果'!F22-'ア選挙区（うち在外）投票結果'!F21)</f>
        <v>1154</v>
      </c>
      <c r="G21" s="101">
        <f t="shared" si="1"/>
        <v>2203</v>
      </c>
      <c r="H21" s="102">
        <f>SUM('(2)第22回参議院議員通常選挙　ア選挙区投票結果'!H22-'ア選挙区（うち在外）投票結果'!H21)</f>
        <v>489</v>
      </c>
      <c r="I21" s="100">
        <f>SUM('(2)第22回参議院議員通常選挙　ア選挙区投票結果'!I22-'ア選挙区（うち在外）投票結果'!I21)</f>
        <v>559</v>
      </c>
      <c r="J21" s="101">
        <f t="shared" si="2"/>
        <v>1048</v>
      </c>
      <c r="K21" s="103">
        <f t="shared" si="3"/>
        <v>68.21</v>
      </c>
      <c r="L21" s="104">
        <f t="shared" si="4"/>
        <v>67.37</v>
      </c>
      <c r="M21" s="123">
        <f t="shared" si="5"/>
        <v>67.76</v>
      </c>
    </row>
    <row r="22" spans="1:13" ht="12.75" customHeight="1">
      <c r="A22" s="5" t="s">
        <v>84</v>
      </c>
      <c r="B22" s="99">
        <f>SUM('(2)第22回参議院議員通常選挙　ア選挙区投票結果'!B23-'ア選挙区（うち在外）投票結果'!B22)</f>
        <v>8277</v>
      </c>
      <c r="C22" s="100">
        <f>SUM('(2)第22回参議院議員通常選挙　ア選挙区投票結果'!C23-'ア選挙区（うち在外）投票結果'!C22)</f>
        <v>9881</v>
      </c>
      <c r="D22" s="99">
        <f t="shared" si="0"/>
        <v>18158</v>
      </c>
      <c r="E22" s="100">
        <f>SUM('(2)第22回参議院議員通常選挙　ア選挙区投票結果'!E23-'ア選挙区（うち在外）投票結果'!E22)</f>
        <v>5044</v>
      </c>
      <c r="F22" s="100">
        <f>SUM('(2)第22回参議院議員通常選挙　ア選挙区投票結果'!F23-'ア選挙区（うち在外）投票結果'!F22)</f>
        <v>5989</v>
      </c>
      <c r="G22" s="101">
        <f t="shared" si="1"/>
        <v>11033</v>
      </c>
      <c r="H22" s="102">
        <f>SUM('(2)第22回参議院議員通常選挙　ア選挙区投票結果'!H23-'ア選挙区（うち在外）投票結果'!H22)</f>
        <v>3233</v>
      </c>
      <c r="I22" s="100">
        <f>SUM('(2)第22回参議院議員通常選挙　ア選挙区投票結果'!I23-'ア選挙区（うち在外）投票結果'!I22)</f>
        <v>3892</v>
      </c>
      <c r="J22" s="101">
        <f t="shared" si="2"/>
        <v>7125</v>
      </c>
      <c r="K22" s="103">
        <f t="shared" si="3"/>
        <v>60.94</v>
      </c>
      <c r="L22" s="104">
        <f t="shared" si="4"/>
        <v>60.61</v>
      </c>
      <c r="M22" s="123">
        <f t="shared" si="5"/>
        <v>60.76</v>
      </c>
    </row>
    <row r="23" spans="1:13" ht="12.75" customHeight="1">
      <c r="A23" s="5" t="s">
        <v>85</v>
      </c>
      <c r="B23" s="99">
        <f>SUM('(2)第22回参議院議員通常選挙　ア選挙区投票結果'!B24-'ア選挙区（うち在外）投票結果'!B23)</f>
        <v>513</v>
      </c>
      <c r="C23" s="100">
        <f>SUM('(2)第22回参議院議員通常選挙　ア選挙区投票結果'!C24-'ア選挙区（うち在外）投票結果'!C23)</f>
        <v>506</v>
      </c>
      <c r="D23" s="99">
        <f t="shared" si="0"/>
        <v>1019</v>
      </c>
      <c r="E23" s="100">
        <f>SUM('(2)第22回参議院議員通常選挙　ア選挙区投票結果'!E24-'ア選挙区（うち在外）投票結果'!E23)</f>
        <v>394</v>
      </c>
      <c r="F23" s="100">
        <f>SUM('(2)第22回参議院議員通常選挙　ア選挙区投票結果'!F24-'ア選挙区（うち在外）投票結果'!F23)</f>
        <v>413</v>
      </c>
      <c r="G23" s="101">
        <f t="shared" si="1"/>
        <v>807</v>
      </c>
      <c r="H23" s="102">
        <f>SUM('(2)第22回参議院議員通常選挙　ア選挙区投票結果'!H24-'ア選挙区（うち在外）投票結果'!H23)</f>
        <v>119</v>
      </c>
      <c r="I23" s="100">
        <f>SUM('(2)第22回参議院議員通常選挙　ア選挙区投票結果'!I24-'ア選挙区（うち在外）投票結果'!I23)</f>
        <v>93</v>
      </c>
      <c r="J23" s="101">
        <f t="shared" si="2"/>
        <v>212</v>
      </c>
      <c r="K23" s="103">
        <f t="shared" si="3"/>
        <v>76.8</v>
      </c>
      <c r="L23" s="104">
        <f t="shared" si="4"/>
        <v>81.62</v>
      </c>
      <c r="M23" s="123">
        <f t="shared" si="5"/>
        <v>79.2</v>
      </c>
    </row>
    <row r="24" spans="1:13" ht="12.75" customHeight="1">
      <c r="A24" s="5"/>
      <c r="B24" s="99"/>
      <c r="C24" s="100"/>
      <c r="D24" s="99"/>
      <c r="E24" s="100"/>
      <c r="F24" s="100"/>
      <c r="G24" s="101"/>
      <c r="H24" s="102"/>
      <c r="I24" s="100"/>
      <c r="J24" s="101"/>
      <c r="K24" s="103"/>
      <c r="L24" s="104"/>
      <c r="M24" s="123"/>
    </row>
    <row r="25" spans="1:13" ht="12.75" customHeight="1">
      <c r="A25" s="5" t="s">
        <v>86</v>
      </c>
      <c r="B25" s="99">
        <f>SUM(B5:B23)</f>
        <v>40376</v>
      </c>
      <c r="C25" s="100">
        <f>SUM(C5:C23)</f>
        <v>45321</v>
      </c>
      <c r="D25" s="99">
        <f>SUM(B25:C25)</f>
        <v>85697</v>
      </c>
      <c r="E25" s="100">
        <f>SUM(E5:E23)</f>
        <v>27003</v>
      </c>
      <c r="F25" s="100">
        <f>SUM(F5:F23)</f>
        <v>29934</v>
      </c>
      <c r="G25" s="101">
        <f>SUM(E25:F25)</f>
        <v>56937</v>
      </c>
      <c r="H25" s="102">
        <f>SUM(H5:H23)</f>
        <v>13373</v>
      </c>
      <c r="I25" s="100">
        <f>SUM(I5:I23)</f>
        <v>15387</v>
      </c>
      <c r="J25" s="101">
        <f>SUM(H25:I25)</f>
        <v>28760</v>
      </c>
      <c r="K25" s="103">
        <f>ROUND(E25/B25*100,2)</f>
        <v>66.88</v>
      </c>
      <c r="L25" s="104">
        <f>ROUND(F25/C25*100,2)</f>
        <v>66.05</v>
      </c>
      <c r="M25" s="123">
        <f>ROUND(G25/D25*100,2)</f>
        <v>66.44</v>
      </c>
    </row>
    <row r="26" spans="1:13" ht="12.75" customHeight="1">
      <c r="A26" s="5"/>
      <c r="B26" s="99"/>
      <c r="C26" s="100"/>
      <c r="D26" s="99"/>
      <c r="E26" s="100"/>
      <c r="F26" s="100"/>
      <c r="G26" s="101"/>
      <c r="H26" s="102"/>
      <c r="I26" s="100"/>
      <c r="J26" s="101"/>
      <c r="K26" s="103"/>
      <c r="L26" s="104"/>
      <c r="M26" s="123"/>
    </row>
    <row r="27" spans="1:13" ht="12.75" customHeight="1">
      <c r="A27" s="5" t="s">
        <v>8</v>
      </c>
      <c r="B27" s="99">
        <f>SUM('(2)第22回参議院議員通常選挙　ア選挙区投票結果'!B28-'ア選挙区（うち在外）投票結果'!B27)</f>
        <v>51217</v>
      </c>
      <c r="C27" s="100">
        <f>SUM('(2)第22回参議院議員通常選挙　ア選挙区投票結果'!C28-'ア選挙区（うち在外）投票結果'!C27)</f>
        <v>63795</v>
      </c>
      <c r="D27" s="101">
        <f>SUM(B27:C27)</f>
        <v>115012</v>
      </c>
      <c r="E27" s="100">
        <f>SUM('(2)第22回参議院議員通常選挙　ア選挙区投票結果'!E28-'ア選挙区（うち在外）投票結果'!E27)</f>
        <v>32084</v>
      </c>
      <c r="F27" s="100">
        <f>SUM('(2)第22回参議院議員通常選挙　ア選挙区投票結果'!F28-'ア選挙区（うち在外）投票結果'!F27)</f>
        <v>38939</v>
      </c>
      <c r="G27" s="101">
        <f>SUM(E27:F27)</f>
        <v>71023</v>
      </c>
      <c r="H27" s="102">
        <f>SUM('(2)第22回参議院議員通常選挙　ア選挙区投票結果'!H28-'ア選挙区（うち在外）投票結果'!H27)</f>
        <v>19133</v>
      </c>
      <c r="I27" s="100">
        <f>SUM('(2)第22回参議院議員通常選挙　ア選挙区投票結果'!I28-'ア選挙区（うち在外）投票結果'!I27)</f>
        <v>24856</v>
      </c>
      <c r="J27" s="101">
        <f>SUM(H27:I27)</f>
        <v>43989</v>
      </c>
      <c r="K27" s="103">
        <f>ROUND(E27/B27*100,2)</f>
        <v>62.64</v>
      </c>
      <c r="L27" s="104">
        <f>ROUND(F27/C27*100,2)</f>
        <v>61.04</v>
      </c>
      <c r="M27" s="123">
        <f>ROUND(G27/D27*100,2)</f>
        <v>61.75</v>
      </c>
    </row>
    <row r="28" spans="1:13" ht="12.75" customHeight="1">
      <c r="A28" s="5"/>
      <c r="B28" s="99"/>
      <c r="C28" s="100"/>
      <c r="D28" s="99"/>
      <c r="E28" s="100"/>
      <c r="F28" s="100"/>
      <c r="G28" s="101"/>
      <c r="H28" s="102"/>
      <c r="I28" s="100"/>
      <c r="J28" s="101"/>
      <c r="K28" s="103"/>
      <c r="L28" s="104"/>
      <c r="M28" s="123"/>
    </row>
    <row r="29" spans="1:13" ht="12.75" customHeight="1">
      <c r="A29" s="5" t="s">
        <v>186</v>
      </c>
      <c r="B29" s="102">
        <f>SUM(B25,B27)</f>
        <v>91593</v>
      </c>
      <c r="C29" s="100">
        <f>SUM(C25,C27)</f>
        <v>109116</v>
      </c>
      <c r="D29" s="99">
        <f>SUM(B29:C29)</f>
        <v>200709</v>
      </c>
      <c r="E29" s="100">
        <f>SUM(E25,E27)</f>
        <v>59087</v>
      </c>
      <c r="F29" s="100">
        <f>SUM(F25,F27)</f>
        <v>68873</v>
      </c>
      <c r="G29" s="101">
        <f>SUM(E29:F29)</f>
        <v>127960</v>
      </c>
      <c r="H29" s="102">
        <f>SUM(H25,H27)</f>
        <v>32506</v>
      </c>
      <c r="I29" s="100">
        <f>SUM(I25,I27)</f>
        <v>40243</v>
      </c>
      <c r="J29" s="101">
        <f>SUM(H29:I29)</f>
        <v>72749</v>
      </c>
      <c r="K29" s="103">
        <f>ROUND(E29/B29*100,2)</f>
        <v>64.51</v>
      </c>
      <c r="L29" s="104">
        <f>ROUND(F29/C29*100,2)</f>
        <v>63.12</v>
      </c>
      <c r="M29" s="123">
        <f>ROUND(G29/D29*100,2)</f>
        <v>63.75</v>
      </c>
    </row>
    <row r="30" spans="1:13" ht="12.75" customHeight="1">
      <c r="A30" s="5"/>
      <c r="B30" s="99"/>
      <c r="C30" s="100"/>
      <c r="D30" s="99"/>
      <c r="E30" s="100"/>
      <c r="F30" s="100"/>
      <c r="G30" s="101"/>
      <c r="H30" s="102"/>
      <c r="I30" s="100"/>
      <c r="J30" s="101"/>
      <c r="K30" s="103"/>
      <c r="L30" s="104"/>
      <c r="M30" s="124"/>
    </row>
    <row r="31" spans="1:13" ht="12.75" customHeight="1">
      <c r="A31" s="5" t="s">
        <v>87</v>
      </c>
      <c r="B31" s="99">
        <f>SUM('(2)第22回参議院議員通常選挙　ア選挙区投票結果'!B32-'ア選挙区（うち在外）投票結果'!B31)</f>
        <v>423594</v>
      </c>
      <c r="C31" s="100">
        <f>SUM('(2)第22回参議院議員通常選挙　ア選挙区投票結果'!C32-'ア選挙区（うち在外）投票結果'!C31)</f>
        <v>469340</v>
      </c>
      <c r="D31" s="99">
        <f>SUM(B31:C31)</f>
        <v>892934</v>
      </c>
      <c r="E31" s="100">
        <f>SUM('(2)第22回参議院議員通常選挙　ア選挙区投票結果'!E32-'ア選挙区（うち在外）投票結果'!E31)</f>
        <v>285208</v>
      </c>
      <c r="F31" s="100">
        <f>SUM('(2)第22回参議院議員通常選挙　ア選挙区投票結果'!F32-'ア選挙区（うち在外）投票結果'!F31)</f>
        <v>312186</v>
      </c>
      <c r="G31" s="101">
        <f>SUM(E31:F31)</f>
        <v>597394</v>
      </c>
      <c r="H31" s="102">
        <f>SUM('(2)第22回参議院議員通常選挙　ア選挙区投票結果'!H32-'ア選挙区（うち在外）投票結果'!H31)</f>
        <v>138386</v>
      </c>
      <c r="I31" s="100">
        <f>SUM('(2)第22回参議院議員通常選挙　ア選挙区投票結果'!I32-'ア選挙区（うち在外）投票結果'!I31)</f>
        <v>157154</v>
      </c>
      <c r="J31" s="101">
        <f>SUM(H31:I31)</f>
        <v>295540</v>
      </c>
      <c r="K31" s="103">
        <f aca="true" t="shared" si="6" ref="K31:M33">ROUND(E31/B31*100,2)</f>
        <v>67.33</v>
      </c>
      <c r="L31" s="104">
        <f t="shared" si="6"/>
        <v>66.52</v>
      </c>
      <c r="M31" s="124">
        <f t="shared" si="6"/>
        <v>66.9</v>
      </c>
    </row>
    <row r="32" spans="1:13" ht="12.75" customHeight="1">
      <c r="A32" s="5" t="s">
        <v>10</v>
      </c>
      <c r="B32" s="99">
        <f>SUM('(2)第22回参議院議員通常選挙　ア選挙区投票結果'!B33-'ア選挙区（うち在外）投票結果'!B32)</f>
        <v>1726410</v>
      </c>
      <c r="C32" s="100">
        <f>SUM('(2)第22回参議院議員通常選挙　ア選挙区投票結果'!C33-'ア選挙区（うち在外）投票結果'!C32)</f>
        <v>1982542</v>
      </c>
      <c r="D32" s="99">
        <f>SUM(B32:C32)</f>
        <v>3708952</v>
      </c>
      <c r="E32" s="100">
        <f>SUM('(2)第22回参議院議員通常選挙　ア選挙区投票結果'!E33-'ア選挙区（うち在外）投票結果'!E32)</f>
        <v>1057965</v>
      </c>
      <c r="F32" s="100">
        <f>SUM('(2)第22回参議院議員通常選挙　ア選挙区投票結果'!F33-'ア選挙区（うち在外）投票結果'!F32)</f>
        <v>1194122</v>
      </c>
      <c r="G32" s="101">
        <f>SUM(E32:F32)</f>
        <v>2252087</v>
      </c>
      <c r="H32" s="102">
        <f>SUM('(2)第22回参議院議員通常選挙　ア選挙区投票結果'!H33-'ア選挙区（うち在外）投票結果'!H32)</f>
        <v>668445</v>
      </c>
      <c r="I32" s="100">
        <f>SUM('(2)第22回参議院議員通常選挙　ア選挙区投票結果'!I33-'ア選挙区（うち在外）投票結果'!I32)</f>
        <v>788420</v>
      </c>
      <c r="J32" s="101">
        <f>SUM(H32:I32)</f>
        <v>1456865</v>
      </c>
      <c r="K32" s="103">
        <f t="shared" si="6"/>
        <v>61.28</v>
      </c>
      <c r="L32" s="104">
        <f t="shared" si="6"/>
        <v>60.23</v>
      </c>
      <c r="M32" s="124">
        <f t="shared" si="6"/>
        <v>60.72</v>
      </c>
    </row>
    <row r="33" spans="1:14" ht="12.75" customHeight="1" thickBot="1">
      <c r="A33" s="80" t="s">
        <v>11</v>
      </c>
      <c r="B33" s="105">
        <f>SUM(B31:B32)</f>
        <v>2150004</v>
      </c>
      <c r="C33" s="106">
        <f>SUM(C31:C32)</f>
        <v>2451882</v>
      </c>
      <c r="D33" s="105">
        <f>SUM(B33:C33)</f>
        <v>4601886</v>
      </c>
      <c r="E33" s="106">
        <f>SUM(E31:E32)</f>
        <v>1343173</v>
      </c>
      <c r="F33" s="106">
        <f>SUM(F31:F32)</f>
        <v>1506308</v>
      </c>
      <c r="G33" s="107">
        <f>SUM(E33:F33)</f>
        <v>2849481</v>
      </c>
      <c r="H33" s="108">
        <f>SUM(H31:H32)</f>
        <v>806831</v>
      </c>
      <c r="I33" s="106">
        <f>SUM(I31:I32)</f>
        <v>945574</v>
      </c>
      <c r="J33" s="107">
        <f>SUM(H33:I33)</f>
        <v>1752405</v>
      </c>
      <c r="K33" s="109">
        <f t="shared" si="6"/>
        <v>62.47</v>
      </c>
      <c r="L33" s="110">
        <f t="shared" si="6"/>
        <v>61.43</v>
      </c>
      <c r="M33" s="109">
        <f t="shared" si="6"/>
        <v>61.92</v>
      </c>
      <c r="N33" s="125"/>
    </row>
  </sheetData>
  <sheetProtection/>
  <mergeCells count="6">
    <mergeCell ref="L1:M1"/>
    <mergeCell ref="A2:A4"/>
    <mergeCell ref="B2:D2"/>
    <mergeCell ref="E2:G2"/>
    <mergeCell ref="H2:J2"/>
    <mergeCell ref="K2:M2"/>
  </mergeCells>
  <printOptions/>
  <pageMargins left="0.7874015748031497" right="0.7874015748031497" top="1.1811023622047245" bottom="1.1811023622047245" header="0.5118110236220472" footer="0.5118110236220472"/>
  <pageSetup fitToHeight="1" fitToWidth="1" horizontalDpi="600" verticalDpi="600" orientation="landscape" paperSize="9" scale="94" r:id="rId1"/>
  <ignoredErrors>
    <ignoredError sqref="G25:G33 D25:D33"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M33"/>
  <sheetViews>
    <sheetView zoomScaleSheetLayoutView="75" zoomScalePageLayoutView="0" workbookViewId="0" topLeftCell="A1">
      <pane xSplit="1" ySplit="4" topLeftCell="D5" activePane="bottomRight" state="frozen"/>
      <selection pane="topLeft" activeCell="A31" sqref="A31"/>
      <selection pane="topRight" activeCell="A31" sqref="A31"/>
      <selection pane="bottomLeft" activeCell="A31" sqref="A31"/>
      <selection pane="bottomRight" activeCell="A31" sqref="A31"/>
    </sheetView>
  </sheetViews>
  <sheetFormatPr defaultColWidth="9.00390625" defaultRowHeight="13.5"/>
  <cols>
    <col min="1" max="1" width="11.00390625" style="0" customWidth="1"/>
    <col min="2" max="7" width="11.125" style="0" customWidth="1"/>
    <col min="8" max="9" width="11.00390625" style="0" customWidth="1"/>
    <col min="10" max="10" width="11.125" style="0" customWidth="1"/>
    <col min="11" max="13" width="9.625" style="0" customWidth="1"/>
  </cols>
  <sheetData>
    <row r="1" spans="1:13" ht="14.25" thickBot="1">
      <c r="A1" s="116" t="s">
        <v>163</v>
      </c>
      <c r="B1" s="2"/>
      <c r="L1" s="174" t="s">
        <v>174</v>
      </c>
      <c r="M1" s="174"/>
    </row>
    <row r="2" spans="1:13" ht="18" customHeight="1">
      <c r="A2" s="175" t="s">
        <v>66</v>
      </c>
      <c r="B2" s="173" t="s">
        <v>88</v>
      </c>
      <c r="C2" s="169"/>
      <c r="D2" s="178"/>
      <c r="E2" s="168" t="s">
        <v>89</v>
      </c>
      <c r="F2" s="169"/>
      <c r="G2" s="170"/>
      <c r="H2" s="168" t="s">
        <v>90</v>
      </c>
      <c r="I2" s="169"/>
      <c r="J2" s="170"/>
      <c r="K2" s="171" t="s">
        <v>91</v>
      </c>
      <c r="L2" s="172"/>
      <c r="M2" s="173"/>
    </row>
    <row r="3" spans="1:13" ht="13.5">
      <c r="A3" s="176"/>
      <c r="B3" s="7"/>
      <c r="C3" s="7"/>
      <c r="D3" s="82" t="s">
        <v>92</v>
      </c>
      <c r="E3" s="8"/>
      <c r="F3" s="7"/>
      <c r="G3" s="83" t="s">
        <v>92</v>
      </c>
      <c r="H3" s="8"/>
      <c r="I3" s="7"/>
      <c r="J3" s="83" t="s">
        <v>92</v>
      </c>
      <c r="K3" s="9"/>
      <c r="L3" s="9"/>
      <c r="M3" s="118" t="s">
        <v>155</v>
      </c>
    </row>
    <row r="4" spans="1:13" ht="15" customHeight="1">
      <c r="A4" s="177"/>
      <c r="B4" s="13" t="s">
        <v>94</v>
      </c>
      <c r="C4" s="11" t="s">
        <v>95</v>
      </c>
      <c r="D4" s="13" t="s">
        <v>96</v>
      </c>
      <c r="E4" s="11" t="s">
        <v>94</v>
      </c>
      <c r="F4" s="11" t="s">
        <v>95</v>
      </c>
      <c r="G4" s="12" t="s">
        <v>96</v>
      </c>
      <c r="H4" s="10" t="s">
        <v>94</v>
      </c>
      <c r="I4" s="11" t="s">
        <v>95</v>
      </c>
      <c r="J4" s="12" t="s">
        <v>96</v>
      </c>
      <c r="K4" s="13" t="s">
        <v>94</v>
      </c>
      <c r="L4" s="11" t="s">
        <v>95</v>
      </c>
      <c r="M4" s="119" t="s">
        <v>96</v>
      </c>
    </row>
    <row r="5" spans="1:13" ht="12.75" customHeight="1">
      <c r="A5" s="5" t="s">
        <v>67</v>
      </c>
      <c r="B5" s="84">
        <v>0</v>
      </c>
      <c r="C5" s="114">
        <v>0</v>
      </c>
      <c r="D5" s="84">
        <f aca="true" t="shared" si="0" ref="D5:D23">SUM(B5:C5)</f>
        <v>0</v>
      </c>
      <c r="E5" s="114">
        <v>0</v>
      </c>
      <c r="F5" s="114">
        <v>0</v>
      </c>
      <c r="G5" s="85">
        <f aca="true" t="shared" si="1" ref="G5:G23">SUM(E5:F5)</f>
        <v>0</v>
      </c>
      <c r="H5" s="115">
        <v>0</v>
      </c>
      <c r="I5" s="114">
        <v>0</v>
      </c>
      <c r="J5" s="85">
        <f aca="true" t="shared" si="2" ref="J5:J23">SUM(H5:I5)</f>
        <v>0</v>
      </c>
      <c r="K5" s="64" t="e">
        <f aca="true" t="shared" si="3" ref="K5:K23">ROUND(E5/B5*100,2)</f>
        <v>#DIV/0!</v>
      </c>
      <c r="L5" s="65" t="e">
        <f aca="true" t="shared" si="4" ref="L5:L23">ROUND(F5/C5*100,2)</f>
        <v>#DIV/0!</v>
      </c>
      <c r="M5" s="126" t="e">
        <f aca="true" t="shared" si="5" ref="M5:M23">ROUND(G5/D5*100,2)</f>
        <v>#DIV/0!</v>
      </c>
    </row>
    <row r="6" spans="1:13" ht="12.75" customHeight="1">
      <c r="A6" s="5" t="s">
        <v>68</v>
      </c>
      <c r="B6" s="99">
        <v>3</v>
      </c>
      <c r="C6" s="100">
        <v>1</v>
      </c>
      <c r="D6" s="99">
        <f t="shared" si="0"/>
        <v>4</v>
      </c>
      <c r="E6" s="100">
        <v>0</v>
      </c>
      <c r="F6" s="100">
        <v>0</v>
      </c>
      <c r="G6" s="101">
        <f t="shared" si="1"/>
        <v>0</v>
      </c>
      <c r="H6" s="102">
        <v>3</v>
      </c>
      <c r="I6" s="100">
        <v>1</v>
      </c>
      <c r="J6" s="101">
        <f t="shared" si="2"/>
        <v>4</v>
      </c>
      <c r="K6" s="103">
        <f t="shared" si="3"/>
        <v>0</v>
      </c>
      <c r="L6" s="104">
        <f t="shared" si="4"/>
        <v>0</v>
      </c>
      <c r="M6" s="123">
        <f t="shared" si="5"/>
        <v>0</v>
      </c>
    </row>
    <row r="7" spans="1:13" ht="12.75" customHeight="1">
      <c r="A7" s="5" t="s">
        <v>69</v>
      </c>
      <c r="B7" s="99">
        <v>1</v>
      </c>
      <c r="C7" s="100">
        <v>2</v>
      </c>
      <c r="D7" s="99">
        <f t="shared" si="0"/>
        <v>3</v>
      </c>
      <c r="E7" s="100">
        <v>0</v>
      </c>
      <c r="F7" s="100">
        <v>0</v>
      </c>
      <c r="G7" s="101">
        <f t="shared" si="1"/>
        <v>0</v>
      </c>
      <c r="H7" s="102">
        <v>1</v>
      </c>
      <c r="I7" s="100">
        <v>2</v>
      </c>
      <c r="J7" s="101">
        <f t="shared" si="2"/>
        <v>3</v>
      </c>
      <c r="K7" s="103">
        <f t="shared" si="3"/>
        <v>0</v>
      </c>
      <c r="L7" s="104">
        <f t="shared" si="4"/>
        <v>0</v>
      </c>
      <c r="M7" s="123">
        <f t="shared" si="5"/>
        <v>0</v>
      </c>
    </row>
    <row r="8" spans="1:13" ht="12.75" customHeight="1">
      <c r="A8" s="5" t="s">
        <v>70</v>
      </c>
      <c r="B8" s="99">
        <v>0</v>
      </c>
      <c r="C8" s="100">
        <v>2</v>
      </c>
      <c r="D8" s="99">
        <f t="shared" si="0"/>
        <v>2</v>
      </c>
      <c r="E8" s="100">
        <v>0</v>
      </c>
      <c r="F8" s="100">
        <v>0</v>
      </c>
      <c r="G8" s="101">
        <f t="shared" si="1"/>
        <v>0</v>
      </c>
      <c r="H8" s="102">
        <v>0</v>
      </c>
      <c r="I8" s="100">
        <v>2</v>
      </c>
      <c r="J8" s="101">
        <f t="shared" si="2"/>
        <v>2</v>
      </c>
      <c r="K8" s="64" t="e">
        <f t="shared" si="3"/>
        <v>#DIV/0!</v>
      </c>
      <c r="L8" s="104">
        <f t="shared" si="4"/>
        <v>0</v>
      </c>
      <c r="M8" s="123">
        <f t="shared" si="5"/>
        <v>0</v>
      </c>
    </row>
    <row r="9" spans="1:13" ht="12.75" customHeight="1">
      <c r="A9" s="5" t="s">
        <v>71</v>
      </c>
      <c r="B9" s="99">
        <v>0</v>
      </c>
      <c r="C9" s="100">
        <v>0</v>
      </c>
      <c r="D9" s="99">
        <f t="shared" si="0"/>
        <v>0</v>
      </c>
      <c r="E9" s="100">
        <v>0</v>
      </c>
      <c r="F9" s="100">
        <v>0</v>
      </c>
      <c r="G9" s="101">
        <f t="shared" si="1"/>
        <v>0</v>
      </c>
      <c r="H9" s="102">
        <v>0</v>
      </c>
      <c r="I9" s="100">
        <v>0</v>
      </c>
      <c r="J9" s="101">
        <f t="shared" si="2"/>
        <v>0</v>
      </c>
      <c r="K9" s="64" t="e">
        <f t="shared" si="3"/>
        <v>#DIV/0!</v>
      </c>
      <c r="L9" s="104" t="e">
        <f t="shared" si="4"/>
        <v>#DIV/0!</v>
      </c>
      <c r="M9" s="123" t="e">
        <f t="shared" si="5"/>
        <v>#DIV/0!</v>
      </c>
    </row>
    <row r="10" spans="1:13" ht="12.75" customHeight="1">
      <c r="A10" s="5" t="s">
        <v>72</v>
      </c>
      <c r="B10" s="84">
        <v>0</v>
      </c>
      <c r="C10" s="114">
        <v>0</v>
      </c>
      <c r="D10" s="84">
        <f t="shared" si="0"/>
        <v>0</v>
      </c>
      <c r="E10" s="114">
        <v>0</v>
      </c>
      <c r="F10" s="114">
        <v>0</v>
      </c>
      <c r="G10" s="85">
        <f t="shared" si="1"/>
        <v>0</v>
      </c>
      <c r="H10" s="115">
        <v>0</v>
      </c>
      <c r="I10" s="114">
        <v>0</v>
      </c>
      <c r="J10" s="85">
        <f t="shared" si="2"/>
        <v>0</v>
      </c>
      <c r="K10" s="64" t="e">
        <f t="shared" si="3"/>
        <v>#DIV/0!</v>
      </c>
      <c r="L10" s="65" t="e">
        <f t="shared" si="4"/>
        <v>#DIV/0!</v>
      </c>
      <c r="M10" s="126" t="e">
        <f t="shared" si="5"/>
        <v>#DIV/0!</v>
      </c>
    </row>
    <row r="11" spans="1:13" ht="12.75" customHeight="1">
      <c r="A11" s="5" t="s">
        <v>73</v>
      </c>
      <c r="B11" s="84">
        <v>0</v>
      </c>
      <c r="C11" s="114">
        <v>0</v>
      </c>
      <c r="D11" s="84">
        <f t="shared" si="0"/>
        <v>0</v>
      </c>
      <c r="E11" s="114">
        <v>0</v>
      </c>
      <c r="F11" s="114">
        <v>0</v>
      </c>
      <c r="G11" s="85">
        <f t="shared" si="1"/>
        <v>0</v>
      </c>
      <c r="H11" s="115">
        <v>0</v>
      </c>
      <c r="I11" s="114">
        <v>0</v>
      </c>
      <c r="J11" s="85">
        <f t="shared" si="2"/>
        <v>0</v>
      </c>
      <c r="K11" s="64" t="e">
        <f t="shared" si="3"/>
        <v>#DIV/0!</v>
      </c>
      <c r="L11" s="65" t="e">
        <f t="shared" si="4"/>
        <v>#DIV/0!</v>
      </c>
      <c r="M11" s="126" t="e">
        <f t="shared" si="5"/>
        <v>#DIV/0!</v>
      </c>
    </row>
    <row r="12" spans="1:13" ht="12.75" customHeight="1">
      <c r="A12" s="5" t="s">
        <v>74</v>
      </c>
      <c r="B12" s="99">
        <v>2</v>
      </c>
      <c r="C12" s="100">
        <v>1</v>
      </c>
      <c r="D12" s="99">
        <f t="shared" si="0"/>
        <v>3</v>
      </c>
      <c r="E12" s="100">
        <v>0</v>
      </c>
      <c r="F12" s="100">
        <v>0</v>
      </c>
      <c r="G12" s="101">
        <f t="shared" si="1"/>
        <v>0</v>
      </c>
      <c r="H12" s="102">
        <v>2</v>
      </c>
      <c r="I12" s="100">
        <v>1</v>
      </c>
      <c r="J12" s="101">
        <f t="shared" si="2"/>
        <v>3</v>
      </c>
      <c r="K12" s="103">
        <f t="shared" si="3"/>
        <v>0</v>
      </c>
      <c r="L12" s="104">
        <f t="shared" si="4"/>
        <v>0</v>
      </c>
      <c r="M12" s="123">
        <f t="shared" si="5"/>
        <v>0</v>
      </c>
    </row>
    <row r="13" spans="1:13" ht="12.75" customHeight="1">
      <c r="A13" s="5" t="s">
        <v>75</v>
      </c>
      <c r="B13" s="99">
        <v>1</v>
      </c>
      <c r="C13" s="100">
        <v>1</v>
      </c>
      <c r="D13" s="99">
        <f t="shared" si="0"/>
        <v>2</v>
      </c>
      <c r="E13" s="100">
        <v>0</v>
      </c>
      <c r="F13" s="100">
        <v>0</v>
      </c>
      <c r="G13" s="101">
        <f t="shared" si="1"/>
        <v>0</v>
      </c>
      <c r="H13" s="102">
        <v>1</v>
      </c>
      <c r="I13" s="100">
        <v>1</v>
      </c>
      <c r="J13" s="101">
        <f t="shared" si="2"/>
        <v>2</v>
      </c>
      <c r="K13" s="103">
        <f t="shared" si="3"/>
        <v>0</v>
      </c>
      <c r="L13" s="104">
        <f t="shared" si="4"/>
        <v>0</v>
      </c>
      <c r="M13" s="123">
        <f t="shared" si="5"/>
        <v>0</v>
      </c>
    </row>
    <row r="14" spans="1:13" ht="12.75" customHeight="1">
      <c r="A14" s="5" t="s">
        <v>76</v>
      </c>
      <c r="B14" s="99">
        <v>5</v>
      </c>
      <c r="C14" s="100">
        <v>5</v>
      </c>
      <c r="D14" s="99">
        <f t="shared" si="0"/>
        <v>10</v>
      </c>
      <c r="E14" s="100">
        <v>0</v>
      </c>
      <c r="F14" s="100">
        <v>0</v>
      </c>
      <c r="G14" s="101">
        <f t="shared" si="1"/>
        <v>0</v>
      </c>
      <c r="H14" s="102">
        <v>5</v>
      </c>
      <c r="I14" s="100">
        <v>5</v>
      </c>
      <c r="J14" s="101">
        <f t="shared" si="2"/>
        <v>10</v>
      </c>
      <c r="K14" s="103">
        <f t="shared" si="3"/>
        <v>0</v>
      </c>
      <c r="L14" s="104">
        <f t="shared" si="4"/>
        <v>0</v>
      </c>
      <c r="M14" s="123">
        <f t="shared" si="5"/>
        <v>0</v>
      </c>
    </row>
    <row r="15" spans="1:13" ht="12.75" customHeight="1">
      <c r="A15" s="5" t="s">
        <v>77</v>
      </c>
      <c r="B15" s="99">
        <v>3</v>
      </c>
      <c r="C15" s="100">
        <v>4</v>
      </c>
      <c r="D15" s="99">
        <f t="shared" si="0"/>
        <v>7</v>
      </c>
      <c r="E15" s="100">
        <v>0</v>
      </c>
      <c r="F15" s="100">
        <v>0</v>
      </c>
      <c r="G15" s="101">
        <f t="shared" si="1"/>
        <v>0</v>
      </c>
      <c r="H15" s="102">
        <v>3</v>
      </c>
      <c r="I15" s="100">
        <v>4</v>
      </c>
      <c r="J15" s="101">
        <f t="shared" si="2"/>
        <v>7</v>
      </c>
      <c r="K15" s="103">
        <f t="shared" si="3"/>
        <v>0</v>
      </c>
      <c r="L15" s="104">
        <f t="shared" si="4"/>
        <v>0</v>
      </c>
      <c r="M15" s="123">
        <f t="shared" si="5"/>
        <v>0</v>
      </c>
    </row>
    <row r="16" spans="1:13" ht="12.75" customHeight="1">
      <c r="A16" s="5" t="s">
        <v>78</v>
      </c>
      <c r="B16" s="99">
        <v>1</v>
      </c>
      <c r="C16" s="100">
        <v>1</v>
      </c>
      <c r="D16" s="99">
        <f t="shared" si="0"/>
        <v>2</v>
      </c>
      <c r="E16" s="100">
        <v>0</v>
      </c>
      <c r="F16" s="100">
        <v>0</v>
      </c>
      <c r="G16" s="101">
        <f t="shared" si="1"/>
        <v>0</v>
      </c>
      <c r="H16" s="102">
        <v>1</v>
      </c>
      <c r="I16" s="100">
        <v>1</v>
      </c>
      <c r="J16" s="101">
        <f t="shared" si="2"/>
        <v>2</v>
      </c>
      <c r="K16" s="103">
        <f t="shared" si="3"/>
        <v>0</v>
      </c>
      <c r="L16" s="104">
        <f t="shared" si="4"/>
        <v>0</v>
      </c>
      <c r="M16" s="123">
        <f t="shared" si="5"/>
        <v>0</v>
      </c>
    </row>
    <row r="17" spans="1:13" ht="12.75" customHeight="1">
      <c r="A17" s="5" t="s">
        <v>79</v>
      </c>
      <c r="B17" s="84">
        <v>0</v>
      </c>
      <c r="C17" s="114">
        <v>0</v>
      </c>
      <c r="D17" s="84">
        <f t="shared" si="0"/>
        <v>0</v>
      </c>
      <c r="E17" s="114">
        <v>0</v>
      </c>
      <c r="F17" s="114">
        <v>0</v>
      </c>
      <c r="G17" s="85">
        <f t="shared" si="1"/>
        <v>0</v>
      </c>
      <c r="H17" s="115">
        <v>0</v>
      </c>
      <c r="I17" s="114">
        <v>0</v>
      </c>
      <c r="J17" s="85">
        <f t="shared" si="2"/>
        <v>0</v>
      </c>
      <c r="K17" s="64" t="e">
        <f t="shared" si="3"/>
        <v>#DIV/0!</v>
      </c>
      <c r="L17" s="65" t="e">
        <f t="shared" si="4"/>
        <v>#DIV/0!</v>
      </c>
      <c r="M17" s="126" t="e">
        <f t="shared" si="5"/>
        <v>#DIV/0!</v>
      </c>
    </row>
    <row r="18" spans="1:13" ht="12.75" customHeight="1">
      <c r="A18" s="5" t="s">
        <v>80</v>
      </c>
      <c r="B18" s="84">
        <v>0</v>
      </c>
      <c r="C18" s="114">
        <v>0</v>
      </c>
      <c r="D18" s="84">
        <f t="shared" si="0"/>
        <v>0</v>
      </c>
      <c r="E18" s="114">
        <v>0</v>
      </c>
      <c r="F18" s="114">
        <v>0</v>
      </c>
      <c r="G18" s="85">
        <f t="shared" si="1"/>
        <v>0</v>
      </c>
      <c r="H18" s="115">
        <v>0</v>
      </c>
      <c r="I18" s="114">
        <v>0</v>
      </c>
      <c r="J18" s="85">
        <f t="shared" si="2"/>
        <v>0</v>
      </c>
      <c r="K18" s="64" t="e">
        <f t="shared" si="3"/>
        <v>#DIV/0!</v>
      </c>
      <c r="L18" s="65" t="e">
        <f t="shared" si="4"/>
        <v>#DIV/0!</v>
      </c>
      <c r="M18" s="126" t="e">
        <f t="shared" si="5"/>
        <v>#DIV/0!</v>
      </c>
    </row>
    <row r="19" spans="1:13" ht="12.75" customHeight="1">
      <c r="A19" s="5" t="s">
        <v>81</v>
      </c>
      <c r="B19" s="99">
        <v>1</v>
      </c>
      <c r="C19" s="100">
        <v>1</v>
      </c>
      <c r="D19" s="99">
        <f t="shared" si="0"/>
        <v>2</v>
      </c>
      <c r="E19" s="100">
        <v>1</v>
      </c>
      <c r="F19" s="100">
        <v>0</v>
      </c>
      <c r="G19" s="101">
        <f t="shared" si="1"/>
        <v>1</v>
      </c>
      <c r="H19" s="102">
        <v>0</v>
      </c>
      <c r="I19" s="100">
        <v>1</v>
      </c>
      <c r="J19" s="101">
        <f t="shared" si="2"/>
        <v>1</v>
      </c>
      <c r="K19" s="103">
        <f t="shared" si="3"/>
        <v>100</v>
      </c>
      <c r="L19" s="104">
        <f t="shared" si="4"/>
        <v>0</v>
      </c>
      <c r="M19" s="123">
        <f t="shared" si="5"/>
        <v>50</v>
      </c>
    </row>
    <row r="20" spans="1:13" ht="12.75" customHeight="1">
      <c r="A20" s="5" t="s">
        <v>82</v>
      </c>
      <c r="B20" s="99">
        <v>2</v>
      </c>
      <c r="C20" s="100">
        <v>1</v>
      </c>
      <c r="D20" s="99">
        <f t="shared" si="0"/>
        <v>3</v>
      </c>
      <c r="E20" s="100">
        <v>1</v>
      </c>
      <c r="F20" s="100">
        <v>0</v>
      </c>
      <c r="G20" s="101">
        <f t="shared" si="1"/>
        <v>1</v>
      </c>
      <c r="H20" s="102">
        <v>1</v>
      </c>
      <c r="I20" s="100">
        <v>1</v>
      </c>
      <c r="J20" s="101">
        <f t="shared" si="2"/>
        <v>2</v>
      </c>
      <c r="K20" s="103">
        <f t="shared" si="3"/>
        <v>50</v>
      </c>
      <c r="L20" s="104">
        <f t="shared" si="4"/>
        <v>0</v>
      </c>
      <c r="M20" s="123">
        <f t="shared" si="5"/>
        <v>33.33</v>
      </c>
    </row>
    <row r="21" spans="1:13" ht="12.75" customHeight="1">
      <c r="A21" s="5" t="s">
        <v>83</v>
      </c>
      <c r="B21" s="84">
        <v>0</v>
      </c>
      <c r="C21" s="114">
        <v>0</v>
      </c>
      <c r="D21" s="84">
        <f t="shared" si="0"/>
        <v>0</v>
      </c>
      <c r="E21" s="114">
        <v>0</v>
      </c>
      <c r="F21" s="114">
        <v>0</v>
      </c>
      <c r="G21" s="85">
        <f t="shared" si="1"/>
        <v>0</v>
      </c>
      <c r="H21" s="115">
        <v>0</v>
      </c>
      <c r="I21" s="114">
        <v>0</v>
      </c>
      <c r="J21" s="85">
        <f t="shared" si="2"/>
        <v>0</v>
      </c>
      <c r="K21" s="64" t="e">
        <f t="shared" si="3"/>
        <v>#DIV/0!</v>
      </c>
      <c r="L21" s="65" t="e">
        <f t="shared" si="4"/>
        <v>#DIV/0!</v>
      </c>
      <c r="M21" s="127" t="e">
        <f t="shared" si="5"/>
        <v>#DIV/0!</v>
      </c>
    </row>
    <row r="22" spans="1:13" ht="12.75" customHeight="1">
      <c r="A22" s="5" t="s">
        <v>84</v>
      </c>
      <c r="B22" s="99">
        <v>4</v>
      </c>
      <c r="C22" s="100">
        <v>6</v>
      </c>
      <c r="D22" s="99">
        <f t="shared" si="0"/>
        <v>10</v>
      </c>
      <c r="E22" s="100">
        <v>1</v>
      </c>
      <c r="F22" s="100">
        <v>1</v>
      </c>
      <c r="G22" s="101">
        <f t="shared" si="1"/>
        <v>2</v>
      </c>
      <c r="H22" s="102">
        <v>3</v>
      </c>
      <c r="I22" s="100">
        <v>5</v>
      </c>
      <c r="J22" s="101">
        <f t="shared" si="2"/>
        <v>8</v>
      </c>
      <c r="K22" s="103">
        <f t="shared" si="3"/>
        <v>25</v>
      </c>
      <c r="L22" s="104">
        <f t="shared" si="4"/>
        <v>16.67</v>
      </c>
      <c r="M22" s="124">
        <f t="shared" si="5"/>
        <v>20</v>
      </c>
    </row>
    <row r="23" spans="1:13" ht="12.75" customHeight="1">
      <c r="A23" s="5" t="s">
        <v>85</v>
      </c>
      <c r="B23" s="99">
        <v>1</v>
      </c>
      <c r="C23" s="100">
        <v>5</v>
      </c>
      <c r="D23" s="99">
        <f t="shared" si="0"/>
        <v>6</v>
      </c>
      <c r="E23" s="100">
        <v>0</v>
      </c>
      <c r="F23" s="100">
        <v>1</v>
      </c>
      <c r="G23" s="101">
        <f t="shared" si="1"/>
        <v>1</v>
      </c>
      <c r="H23" s="102">
        <v>1</v>
      </c>
      <c r="I23" s="100">
        <v>4</v>
      </c>
      <c r="J23" s="101">
        <f t="shared" si="2"/>
        <v>5</v>
      </c>
      <c r="K23" s="103">
        <f t="shared" si="3"/>
        <v>0</v>
      </c>
      <c r="L23" s="104">
        <f t="shared" si="4"/>
        <v>20</v>
      </c>
      <c r="M23" s="124">
        <f t="shared" si="5"/>
        <v>16.67</v>
      </c>
    </row>
    <row r="24" spans="1:13" ht="12.75" customHeight="1">
      <c r="A24" s="5"/>
      <c r="B24" s="99"/>
      <c r="C24" s="100"/>
      <c r="D24" s="99"/>
      <c r="E24" s="100"/>
      <c r="F24" s="100"/>
      <c r="G24" s="101"/>
      <c r="H24" s="102"/>
      <c r="I24" s="100"/>
      <c r="J24" s="101"/>
      <c r="K24" s="103"/>
      <c r="L24" s="104"/>
      <c r="M24" s="124"/>
    </row>
    <row r="25" spans="1:13" ht="12.75" customHeight="1">
      <c r="A25" s="5" t="s">
        <v>86</v>
      </c>
      <c r="B25" s="99">
        <f>SUM(B5:B23)</f>
        <v>24</v>
      </c>
      <c r="C25" s="100">
        <f>SUM(C5:C23)</f>
        <v>30</v>
      </c>
      <c r="D25" s="99">
        <f>SUM(B25:C25)</f>
        <v>54</v>
      </c>
      <c r="E25" s="100">
        <f>SUM(E5:E23)</f>
        <v>3</v>
      </c>
      <c r="F25" s="100">
        <f>SUM(F5:F23)</f>
        <v>2</v>
      </c>
      <c r="G25" s="101">
        <f>SUM(E25:F25)</f>
        <v>5</v>
      </c>
      <c r="H25" s="102">
        <f>SUM(H5:H23)</f>
        <v>21</v>
      </c>
      <c r="I25" s="100">
        <f>SUM(I5:I23)</f>
        <v>28</v>
      </c>
      <c r="J25" s="101">
        <f>SUM(H25:I25)</f>
        <v>49</v>
      </c>
      <c r="K25" s="103">
        <f>ROUND(E25/B25*100,2)</f>
        <v>12.5</v>
      </c>
      <c r="L25" s="104">
        <f>ROUND(F25/C25*100,2)</f>
        <v>6.67</v>
      </c>
      <c r="M25" s="124">
        <f>ROUND(G25/D25*100,2)</f>
        <v>9.26</v>
      </c>
    </row>
    <row r="26" spans="1:13" ht="12.75" customHeight="1">
      <c r="A26" s="5"/>
      <c r="B26" s="99"/>
      <c r="C26" s="100"/>
      <c r="D26" s="99"/>
      <c r="E26" s="100"/>
      <c r="F26" s="100"/>
      <c r="G26" s="101"/>
      <c r="H26" s="102"/>
      <c r="I26" s="100"/>
      <c r="J26" s="101"/>
      <c r="K26" s="103"/>
      <c r="L26" s="104"/>
      <c r="M26" s="124"/>
    </row>
    <row r="27" spans="1:13" ht="12.75" customHeight="1">
      <c r="A27" s="5" t="s">
        <v>8</v>
      </c>
      <c r="B27" s="99">
        <v>28</v>
      </c>
      <c r="C27" s="100">
        <v>33</v>
      </c>
      <c r="D27" s="101">
        <f>SUM(B27:C27)</f>
        <v>61</v>
      </c>
      <c r="E27" s="100">
        <v>8</v>
      </c>
      <c r="F27" s="100">
        <v>5</v>
      </c>
      <c r="G27" s="101">
        <f>SUM(E27:F27)</f>
        <v>13</v>
      </c>
      <c r="H27" s="102">
        <v>20</v>
      </c>
      <c r="I27" s="100">
        <v>28</v>
      </c>
      <c r="J27" s="101">
        <f>SUM(H27:I27)</f>
        <v>48</v>
      </c>
      <c r="K27" s="103">
        <f>ROUND(E27/B27*100,2)</f>
        <v>28.57</v>
      </c>
      <c r="L27" s="104">
        <f>ROUND(F27/C27*100,2)</f>
        <v>15.15</v>
      </c>
      <c r="M27" s="124">
        <f>ROUND(G27/D27*100,2)</f>
        <v>21.31</v>
      </c>
    </row>
    <row r="28" spans="1:13" ht="12.75" customHeight="1">
      <c r="A28" s="5"/>
      <c r="B28" s="99"/>
      <c r="C28" s="100"/>
      <c r="D28" s="99"/>
      <c r="E28" s="100"/>
      <c r="F28" s="100"/>
      <c r="G28" s="101"/>
      <c r="H28" s="102"/>
      <c r="I28" s="100"/>
      <c r="J28" s="101"/>
      <c r="K28" s="103"/>
      <c r="L28" s="104"/>
      <c r="M28" s="124"/>
    </row>
    <row r="29" spans="1:13" ht="12.75" customHeight="1">
      <c r="A29" s="5" t="s">
        <v>186</v>
      </c>
      <c r="B29" s="102">
        <f>SUM(B25,B27)</f>
        <v>52</v>
      </c>
      <c r="C29" s="100">
        <f>SUM(C25,C27)</f>
        <v>63</v>
      </c>
      <c r="D29" s="99">
        <f>SUM(B29:C29)</f>
        <v>115</v>
      </c>
      <c r="E29" s="100">
        <f>SUM(E25,E27)</f>
        <v>11</v>
      </c>
      <c r="F29" s="100">
        <f>SUM(F25,F27)</f>
        <v>7</v>
      </c>
      <c r="G29" s="101">
        <f>SUM(E29:F29)</f>
        <v>18</v>
      </c>
      <c r="H29" s="102">
        <f>SUM(H25,H27)</f>
        <v>41</v>
      </c>
      <c r="I29" s="100">
        <f>SUM(I25,I27)</f>
        <v>56</v>
      </c>
      <c r="J29" s="101">
        <f>SUM(H29:I29)</f>
        <v>97</v>
      </c>
      <c r="K29" s="103">
        <f>ROUND(E29/B29*100,2)</f>
        <v>21.15</v>
      </c>
      <c r="L29" s="104">
        <f>ROUND(F29/C29*100,2)</f>
        <v>11.11</v>
      </c>
      <c r="M29" s="124">
        <f>ROUND(G29/D29*100,2)</f>
        <v>15.65</v>
      </c>
    </row>
    <row r="30" spans="1:13" ht="12.75" customHeight="1">
      <c r="A30" s="5"/>
      <c r="B30" s="99"/>
      <c r="C30" s="100"/>
      <c r="D30" s="99"/>
      <c r="E30" s="100"/>
      <c r="F30" s="100"/>
      <c r="G30" s="101"/>
      <c r="H30" s="102"/>
      <c r="I30" s="100"/>
      <c r="J30" s="101"/>
      <c r="K30" s="103"/>
      <c r="L30" s="104"/>
      <c r="M30" s="124"/>
    </row>
    <row r="31" spans="1:13" ht="12.75" customHeight="1">
      <c r="A31" s="5" t="s">
        <v>87</v>
      </c>
      <c r="B31" s="99">
        <v>364</v>
      </c>
      <c r="C31" s="100">
        <v>396</v>
      </c>
      <c r="D31" s="99">
        <f>SUM(B31:C31)</f>
        <v>760</v>
      </c>
      <c r="E31" s="100">
        <v>42</v>
      </c>
      <c r="F31" s="100">
        <v>43</v>
      </c>
      <c r="G31" s="101">
        <f>SUM(E31:F31)</f>
        <v>85</v>
      </c>
      <c r="H31" s="102">
        <v>322</v>
      </c>
      <c r="I31" s="100">
        <v>353</v>
      </c>
      <c r="J31" s="101">
        <f>SUM(H31:I31)</f>
        <v>675</v>
      </c>
      <c r="K31" s="103">
        <f aca="true" t="shared" si="6" ref="K31:M33">ROUND(E31/B31*100,2)</f>
        <v>11.54</v>
      </c>
      <c r="L31" s="104">
        <f t="shared" si="6"/>
        <v>10.86</v>
      </c>
      <c r="M31" s="124">
        <f t="shared" si="6"/>
        <v>11.18</v>
      </c>
    </row>
    <row r="32" spans="1:13" ht="12.75" customHeight="1">
      <c r="A32" s="5" t="s">
        <v>10</v>
      </c>
      <c r="B32" s="99">
        <v>785</v>
      </c>
      <c r="C32" s="100">
        <v>1130</v>
      </c>
      <c r="D32" s="99">
        <f>SUM(B32:C32)</f>
        <v>1915</v>
      </c>
      <c r="E32" s="100">
        <v>180</v>
      </c>
      <c r="F32" s="100">
        <v>209</v>
      </c>
      <c r="G32" s="101">
        <f>SUM(E32:F32)</f>
        <v>389</v>
      </c>
      <c r="H32" s="102">
        <v>605</v>
      </c>
      <c r="I32" s="100">
        <v>921</v>
      </c>
      <c r="J32" s="101">
        <f>SUM(H32:I32)</f>
        <v>1526</v>
      </c>
      <c r="K32" s="103">
        <f t="shared" si="6"/>
        <v>22.93</v>
      </c>
      <c r="L32" s="104">
        <f t="shared" si="6"/>
        <v>18.5</v>
      </c>
      <c r="M32" s="124">
        <f t="shared" si="6"/>
        <v>20.31</v>
      </c>
    </row>
    <row r="33" spans="1:13" ht="12.75" customHeight="1" thickBot="1">
      <c r="A33" s="80" t="s">
        <v>11</v>
      </c>
      <c r="B33" s="105">
        <f>SUM(B31:B32)</f>
        <v>1149</v>
      </c>
      <c r="C33" s="106">
        <f>SUM(C31:C32)</f>
        <v>1526</v>
      </c>
      <c r="D33" s="105">
        <f>SUM(B33:C33)</f>
        <v>2675</v>
      </c>
      <c r="E33" s="106">
        <f>SUM(E31:E32)</f>
        <v>222</v>
      </c>
      <c r="F33" s="106">
        <f>SUM(F31:F32)</f>
        <v>252</v>
      </c>
      <c r="G33" s="107">
        <f>SUM(E33:F33)</f>
        <v>474</v>
      </c>
      <c r="H33" s="108">
        <f>SUM(H31:H32)</f>
        <v>927</v>
      </c>
      <c r="I33" s="106">
        <f>SUM(I31:I32)</f>
        <v>1274</v>
      </c>
      <c r="J33" s="107">
        <f>SUM(H33:I33)</f>
        <v>2201</v>
      </c>
      <c r="K33" s="109">
        <f t="shared" si="6"/>
        <v>19.32</v>
      </c>
      <c r="L33" s="110">
        <f t="shared" si="6"/>
        <v>16.51</v>
      </c>
      <c r="M33" s="128">
        <f t="shared" si="6"/>
        <v>17.72</v>
      </c>
    </row>
  </sheetData>
  <sheetProtection/>
  <mergeCells count="6">
    <mergeCell ref="L1:M1"/>
    <mergeCell ref="A2:A4"/>
    <mergeCell ref="B2:D2"/>
    <mergeCell ref="E2:G2"/>
    <mergeCell ref="H2:J2"/>
    <mergeCell ref="K2:M2"/>
  </mergeCells>
  <printOptions/>
  <pageMargins left="0.7874015748031497" right="0.7874015748031497" top="1.1811023622047245" bottom="1.1811023622047245" header="0.5118110236220472" footer="0.5118110236220472"/>
  <pageSetup fitToHeight="1" fitToWidth="1" horizontalDpi="600" verticalDpi="600" orientation="landscape" paperSize="9" scale="94" r:id="rId1"/>
  <ignoredErrors>
    <ignoredError sqref="D25:D33 G25:G33" formula="1"/>
    <ignoredError sqref="K5:M25"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N35"/>
  <sheetViews>
    <sheetView zoomScaleSheetLayoutView="100" zoomScalePageLayoutView="0" workbookViewId="0" topLeftCell="A1">
      <pane xSplit="1" ySplit="6" topLeftCell="B7" activePane="bottomRight" state="frozen"/>
      <selection pane="topLeft" activeCell="A31" sqref="A31"/>
      <selection pane="topRight" activeCell="A31" sqref="A31"/>
      <selection pane="bottomLeft" activeCell="A31" sqref="A31"/>
      <selection pane="bottomRight" activeCell="A31" sqref="A31"/>
    </sheetView>
  </sheetViews>
  <sheetFormatPr defaultColWidth="9.00390625" defaultRowHeight="13.5"/>
  <cols>
    <col min="2" max="7" width="8.625" style="0" customWidth="1"/>
    <col min="8" max="11" width="9.625" style="0" customWidth="1"/>
    <col min="12" max="14" width="7.375" style="0" customWidth="1"/>
  </cols>
  <sheetData>
    <row r="1" spans="1:14" ht="13.5">
      <c r="A1" s="189" t="s">
        <v>164</v>
      </c>
      <c r="B1" s="189"/>
      <c r="C1" s="189"/>
      <c r="J1" s="96"/>
      <c r="K1" s="96"/>
      <c r="M1" s="96"/>
      <c r="N1" s="96"/>
    </row>
    <row r="2" spans="1:14" ht="18.75" customHeight="1" thickBot="1">
      <c r="A2" s="190"/>
      <c r="B2" s="190"/>
      <c r="C2" s="190"/>
      <c r="M2" s="174" t="s">
        <v>174</v>
      </c>
      <c r="N2" s="174"/>
    </row>
    <row r="3" spans="1:14" ht="13.5" customHeight="1">
      <c r="A3" s="193" t="s">
        <v>131</v>
      </c>
      <c r="B3" s="22">
        <v>1</v>
      </c>
      <c r="C3" s="22">
        <v>2</v>
      </c>
      <c r="D3" s="22">
        <v>3</v>
      </c>
      <c r="E3" s="22">
        <v>4</v>
      </c>
      <c r="F3" s="22">
        <v>5</v>
      </c>
      <c r="G3" s="22">
        <v>6</v>
      </c>
      <c r="H3" s="191" t="s">
        <v>98</v>
      </c>
      <c r="I3" s="191" t="s">
        <v>99</v>
      </c>
      <c r="J3" s="191" t="s">
        <v>100</v>
      </c>
      <c r="K3" s="191" t="s">
        <v>101</v>
      </c>
      <c r="L3" s="179" t="s">
        <v>102</v>
      </c>
      <c r="M3" s="180"/>
      <c r="N3" s="181"/>
    </row>
    <row r="4" spans="1:14" ht="12" customHeight="1">
      <c r="A4" s="194"/>
      <c r="B4" s="90" t="s">
        <v>145</v>
      </c>
      <c r="C4" s="18"/>
      <c r="D4" s="90" t="s">
        <v>145</v>
      </c>
      <c r="E4" s="90"/>
      <c r="F4" s="18"/>
      <c r="G4" s="18"/>
      <c r="H4" s="196"/>
      <c r="I4" s="192"/>
      <c r="J4" s="192"/>
      <c r="K4" s="192"/>
      <c r="L4" s="182"/>
      <c r="M4" s="183"/>
      <c r="N4" s="184"/>
    </row>
    <row r="5" spans="1:14" ht="15.75" customHeight="1">
      <c r="A5" s="194"/>
      <c r="B5" s="62" t="s">
        <v>180</v>
      </c>
      <c r="C5" s="62" t="s">
        <v>175</v>
      </c>
      <c r="D5" s="62" t="s">
        <v>176</v>
      </c>
      <c r="E5" s="62" t="s">
        <v>177</v>
      </c>
      <c r="F5" s="62" t="s">
        <v>178</v>
      </c>
      <c r="G5" s="62" t="s">
        <v>179</v>
      </c>
      <c r="H5" s="192"/>
      <c r="I5" s="192"/>
      <c r="J5" s="192"/>
      <c r="K5" s="192"/>
      <c r="L5" s="185" t="s">
        <v>103</v>
      </c>
      <c r="M5" s="185" t="s">
        <v>104</v>
      </c>
      <c r="N5" s="187" t="s">
        <v>105</v>
      </c>
    </row>
    <row r="6" spans="1:14" ht="18.75" customHeight="1">
      <c r="A6" s="195"/>
      <c r="B6" s="61" t="s">
        <v>181</v>
      </c>
      <c r="C6" s="61" t="s">
        <v>182</v>
      </c>
      <c r="D6" s="61" t="s">
        <v>183</v>
      </c>
      <c r="E6" s="61" t="s">
        <v>184</v>
      </c>
      <c r="F6" s="61" t="s">
        <v>185</v>
      </c>
      <c r="G6" s="61" t="s">
        <v>181</v>
      </c>
      <c r="H6" s="20" t="s">
        <v>108</v>
      </c>
      <c r="I6" s="20" t="s">
        <v>106</v>
      </c>
      <c r="J6" s="21" t="s">
        <v>107</v>
      </c>
      <c r="K6" s="19" t="s">
        <v>109</v>
      </c>
      <c r="L6" s="186"/>
      <c r="M6" s="186"/>
      <c r="N6" s="188"/>
    </row>
    <row r="7" spans="1:14" ht="18" customHeight="1">
      <c r="A7" s="23" t="s">
        <v>67</v>
      </c>
      <c r="B7" s="54">
        <v>295</v>
      </c>
      <c r="C7" s="54">
        <v>11</v>
      </c>
      <c r="D7" s="54">
        <v>421</v>
      </c>
      <c r="E7" s="54">
        <v>89</v>
      </c>
      <c r="F7" s="54">
        <v>70</v>
      </c>
      <c r="G7" s="54">
        <v>251</v>
      </c>
      <c r="H7" s="54">
        <f aca="true" t="shared" si="0" ref="H7:H25">SUM(B7:G7)</f>
        <v>1137</v>
      </c>
      <c r="I7" s="26">
        <v>45</v>
      </c>
      <c r="J7" s="54">
        <f aca="true" t="shared" si="1" ref="J7:J25">SUM(H7:I7)</f>
        <v>1182</v>
      </c>
      <c r="K7" s="54">
        <v>1182</v>
      </c>
      <c r="L7" s="44">
        <v>0</v>
      </c>
      <c r="M7" s="44">
        <v>0</v>
      </c>
      <c r="N7" s="129">
        <v>0</v>
      </c>
    </row>
    <row r="8" spans="1:14" ht="18" customHeight="1">
      <c r="A8" s="23" t="s">
        <v>68</v>
      </c>
      <c r="B8" s="54">
        <v>496</v>
      </c>
      <c r="C8" s="54">
        <v>20</v>
      </c>
      <c r="D8" s="54">
        <v>738</v>
      </c>
      <c r="E8" s="54">
        <v>157</v>
      </c>
      <c r="F8" s="54">
        <v>154</v>
      </c>
      <c r="G8" s="54">
        <v>334</v>
      </c>
      <c r="H8" s="54">
        <f t="shared" si="0"/>
        <v>1899</v>
      </c>
      <c r="I8" s="26">
        <v>77</v>
      </c>
      <c r="J8" s="54">
        <f t="shared" si="1"/>
        <v>1976</v>
      </c>
      <c r="K8" s="63">
        <v>1976</v>
      </c>
      <c r="L8" s="44">
        <v>0</v>
      </c>
      <c r="M8" s="44">
        <v>0</v>
      </c>
      <c r="N8" s="129">
        <v>0</v>
      </c>
    </row>
    <row r="9" spans="1:14" ht="18" customHeight="1">
      <c r="A9" s="23" t="s">
        <v>69</v>
      </c>
      <c r="B9" s="54">
        <v>509</v>
      </c>
      <c r="C9" s="54">
        <v>15</v>
      </c>
      <c r="D9" s="54">
        <v>662</v>
      </c>
      <c r="E9" s="54">
        <v>145</v>
      </c>
      <c r="F9" s="54">
        <v>206</v>
      </c>
      <c r="G9" s="54">
        <v>382</v>
      </c>
      <c r="H9" s="54">
        <f t="shared" si="0"/>
        <v>1919</v>
      </c>
      <c r="I9" s="26">
        <v>95</v>
      </c>
      <c r="J9" s="54">
        <f t="shared" si="1"/>
        <v>2014</v>
      </c>
      <c r="K9" s="63">
        <v>2014</v>
      </c>
      <c r="L9" s="44">
        <v>0</v>
      </c>
      <c r="M9" s="44">
        <v>0</v>
      </c>
      <c r="N9" s="129">
        <v>0</v>
      </c>
    </row>
    <row r="10" spans="1:14" ht="18" customHeight="1">
      <c r="A10" s="23" t="s">
        <v>70</v>
      </c>
      <c r="B10" s="54">
        <v>1006</v>
      </c>
      <c r="C10" s="54">
        <v>29</v>
      </c>
      <c r="D10" s="54">
        <v>1080</v>
      </c>
      <c r="E10" s="54">
        <v>296</v>
      </c>
      <c r="F10" s="54">
        <v>192</v>
      </c>
      <c r="G10" s="54">
        <v>566</v>
      </c>
      <c r="H10" s="54">
        <f t="shared" si="0"/>
        <v>3169</v>
      </c>
      <c r="I10" s="26">
        <v>150</v>
      </c>
      <c r="J10" s="54">
        <f t="shared" si="1"/>
        <v>3319</v>
      </c>
      <c r="K10" s="63">
        <v>3319</v>
      </c>
      <c r="L10" s="44">
        <v>0</v>
      </c>
      <c r="M10" s="44">
        <v>0</v>
      </c>
      <c r="N10" s="129">
        <v>0</v>
      </c>
    </row>
    <row r="11" spans="1:14" ht="18" customHeight="1">
      <c r="A11" s="23" t="s">
        <v>71</v>
      </c>
      <c r="B11" s="54">
        <v>720</v>
      </c>
      <c r="C11" s="54">
        <v>17</v>
      </c>
      <c r="D11" s="54">
        <v>855</v>
      </c>
      <c r="E11" s="54">
        <v>314</v>
      </c>
      <c r="F11" s="54">
        <v>185</v>
      </c>
      <c r="G11" s="54">
        <v>521</v>
      </c>
      <c r="H11" s="54">
        <f t="shared" si="0"/>
        <v>2612</v>
      </c>
      <c r="I11" s="26">
        <v>62</v>
      </c>
      <c r="J11" s="54">
        <f t="shared" si="1"/>
        <v>2674</v>
      </c>
      <c r="K11" s="63">
        <v>2674</v>
      </c>
      <c r="L11" s="44">
        <v>0</v>
      </c>
      <c r="M11" s="44">
        <v>0</v>
      </c>
      <c r="N11" s="129">
        <v>0</v>
      </c>
    </row>
    <row r="12" spans="1:14" ht="18" customHeight="1">
      <c r="A12" s="23" t="s">
        <v>72</v>
      </c>
      <c r="B12" s="54">
        <v>321</v>
      </c>
      <c r="C12" s="54">
        <v>16</v>
      </c>
      <c r="D12" s="54">
        <v>571</v>
      </c>
      <c r="E12" s="54">
        <v>122</v>
      </c>
      <c r="F12" s="54">
        <v>38</v>
      </c>
      <c r="G12" s="54">
        <v>303</v>
      </c>
      <c r="H12" s="54">
        <f t="shared" si="0"/>
        <v>1371</v>
      </c>
      <c r="I12" s="26">
        <v>54</v>
      </c>
      <c r="J12" s="54">
        <f t="shared" si="1"/>
        <v>1425</v>
      </c>
      <c r="K12" s="63">
        <v>1425</v>
      </c>
      <c r="L12" s="44">
        <v>0</v>
      </c>
      <c r="M12" s="44">
        <v>0</v>
      </c>
      <c r="N12" s="129">
        <v>0</v>
      </c>
    </row>
    <row r="13" spans="1:14" ht="18" customHeight="1">
      <c r="A13" s="23" t="s">
        <v>73</v>
      </c>
      <c r="B13" s="54">
        <v>241</v>
      </c>
      <c r="C13" s="54">
        <v>8</v>
      </c>
      <c r="D13" s="54">
        <v>355</v>
      </c>
      <c r="E13" s="54">
        <v>93</v>
      </c>
      <c r="F13" s="54">
        <v>96</v>
      </c>
      <c r="G13" s="54">
        <v>179</v>
      </c>
      <c r="H13" s="54">
        <f t="shared" si="0"/>
        <v>972</v>
      </c>
      <c r="I13" s="26">
        <v>22</v>
      </c>
      <c r="J13" s="54">
        <f t="shared" si="1"/>
        <v>994</v>
      </c>
      <c r="K13" s="63">
        <v>995</v>
      </c>
      <c r="L13" s="44">
        <v>0</v>
      </c>
      <c r="M13" s="44">
        <v>1</v>
      </c>
      <c r="N13" s="129">
        <v>0</v>
      </c>
    </row>
    <row r="14" spans="1:14" ht="18" customHeight="1">
      <c r="A14" s="23" t="s">
        <v>74</v>
      </c>
      <c r="B14" s="54">
        <v>382</v>
      </c>
      <c r="C14" s="54">
        <v>23</v>
      </c>
      <c r="D14" s="54">
        <v>521</v>
      </c>
      <c r="E14" s="54">
        <v>160</v>
      </c>
      <c r="F14" s="54">
        <v>62</v>
      </c>
      <c r="G14" s="54">
        <v>357</v>
      </c>
      <c r="H14" s="54">
        <f t="shared" si="0"/>
        <v>1505</v>
      </c>
      <c r="I14" s="26">
        <v>60</v>
      </c>
      <c r="J14" s="54">
        <f t="shared" si="1"/>
        <v>1565</v>
      </c>
      <c r="K14" s="63">
        <v>1564</v>
      </c>
      <c r="L14" s="44">
        <v>0</v>
      </c>
      <c r="M14" s="44">
        <v>0</v>
      </c>
      <c r="N14" s="129">
        <v>-1</v>
      </c>
    </row>
    <row r="15" spans="1:14" ht="18" customHeight="1">
      <c r="A15" s="23" t="s">
        <v>75</v>
      </c>
      <c r="B15" s="54">
        <v>456</v>
      </c>
      <c r="C15" s="54">
        <v>15</v>
      </c>
      <c r="D15" s="54">
        <v>982</v>
      </c>
      <c r="E15" s="54">
        <v>192</v>
      </c>
      <c r="F15" s="54">
        <v>56</v>
      </c>
      <c r="G15" s="54">
        <v>371</v>
      </c>
      <c r="H15" s="54">
        <f t="shared" si="0"/>
        <v>2072</v>
      </c>
      <c r="I15" s="26">
        <v>77</v>
      </c>
      <c r="J15" s="54">
        <f t="shared" si="1"/>
        <v>2149</v>
      </c>
      <c r="K15" s="63">
        <v>2149</v>
      </c>
      <c r="L15" s="44">
        <v>0</v>
      </c>
      <c r="M15" s="44">
        <v>0</v>
      </c>
      <c r="N15" s="129">
        <v>0</v>
      </c>
    </row>
    <row r="16" spans="1:14" ht="18" customHeight="1">
      <c r="A16" s="23" t="s">
        <v>76</v>
      </c>
      <c r="B16" s="54">
        <v>2103</v>
      </c>
      <c r="C16" s="54">
        <v>52</v>
      </c>
      <c r="D16" s="54">
        <v>3307</v>
      </c>
      <c r="E16" s="54">
        <v>820</v>
      </c>
      <c r="F16" s="54">
        <v>564</v>
      </c>
      <c r="G16" s="54">
        <v>1365</v>
      </c>
      <c r="H16" s="54">
        <f t="shared" si="0"/>
        <v>8211</v>
      </c>
      <c r="I16" s="26">
        <v>326</v>
      </c>
      <c r="J16" s="54">
        <f t="shared" si="1"/>
        <v>8537</v>
      </c>
      <c r="K16" s="63">
        <v>8537</v>
      </c>
      <c r="L16" s="44">
        <v>0</v>
      </c>
      <c r="M16" s="44">
        <v>0</v>
      </c>
      <c r="N16" s="129">
        <v>0</v>
      </c>
    </row>
    <row r="17" spans="1:14" ht="18" customHeight="1">
      <c r="A17" s="23" t="s">
        <v>77</v>
      </c>
      <c r="B17" s="54">
        <v>934</v>
      </c>
      <c r="C17" s="54">
        <v>25</v>
      </c>
      <c r="D17" s="54">
        <v>1412</v>
      </c>
      <c r="E17" s="54">
        <v>258</v>
      </c>
      <c r="F17" s="54">
        <v>125</v>
      </c>
      <c r="G17" s="54">
        <v>784</v>
      </c>
      <c r="H17" s="54">
        <f t="shared" si="0"/>
        <v>3538</v>
      </c>
      <c r="I17" s="26">
        <v>88</v>
      </c>
      <c r="J17" s="54">
        <f t="shared" si="1"/>
        <v>3626</v>
      </c>
      <c r="K17" s="54">
        <v>3626</v>
      </c>
      <c r="L17" s="44">
        <v>0</v>
      </c>
      <c r="M17" s="44">
        <v>0</v>
      </c>
      <c r="N17" s="129">
        <v>0</v>
      </c>
    </row>
    <row r="18" spans="1:14" ht="18" customHeight="1">
      <c r="A18" s="23" t="s">
        <v>78</v>
      </c>
      <c r="B18" s="54">
        <v>1722</v>
      </c>
      <c r="C18" s="54">
        <v>52</v>
      </c>
      <c r="D18" s="54">
        <v>3539</v>
      </c>
      <c r="E18" s="54">
        <v>641</v>
      </c>
      <c r="F18" s="54">
        <v>458</v>
      </c>
      <c r="G18" s="54">
        <v>1268</v>
      </c>
      <c r="H18" s="54">
        <f t="shared" si="0"/>
        <v>7680</v>
      </c>
      <c r="I18" s="26">
        <v>284</v>
      </c>
      <c r="J18" s="54">
        <f t="shared" si="1"/>
        <v>7964</v>
      </c>
      <c r="K18" s="54">
        <v>7964</v>
      </c>
      <c r="L18" s="44">
        <v>0</v>
      </c>
      <c r="M18" s="44">
        <v>0</v>
      </c>
      <c r="N18" s="129">
        <v>0</v>
      </c>
    </row>
    <row r="19" spans="1:14" ht="18" customHeight="1">
      <c r="A19" s="23" t="s">
        <v>79</v>
      </c>
      <c r="B19" s="54">
        <v>231</v>
      </c>
      <c r="C19" s="54">
        <v>17</v>
      </c>
      <c r="D19" s="54">
        <v>499</v>
      </c>
      <c r="E19" s="54">
        <v>107</v>
      </c>
      <c r="F19" s="54">
        <v>49</v>
      </c>
      <c r="G19" s="54">
        <v>259</v>
      </c>
      <c r="H19" s="54">
        <f t="shared" si="0"/>
        <v>1162</v>
      </c>
      <c r="I19" s="26">
        <v>42</v>
      </c>
      <c r="J19" s="54">
        <f t="shared" si="1"/>
        <v>1204</v>
      </c>
      <c r="K19" s="54">
        <v>1204</v>
      </c>
      <c r="L19" s="44">
        <v>0</v>
      </c>
      <c r="M19" s="44">
        <v>0</v>
      </c>
      <c r="N19" s="129">
        <v>0</v>
      </c>
    </row>
    <row r="20" spans="1:14" ht="18" customHeight="1">
      <c r="A20" s="23" t="s">
        <v>80</v>
      </c>
      <c r="B20" s="54">
        <v>172</v>
      </c>
      <c r="C20" s="54">
        <v>4</v>
      </c>
      <c r="D20" s="54">
        <v>324</v>
      </c>
      <c r="E20" s="54">
        <v>39</v>
      </c>
      <c r="F20" s="54">
        <v>17</v>
      </c>
      <c r="G20" s="54">
        <v>168</v>
      </c>
      <c r="H20" s="54">
        <f t="shared" si="0"/>
        <v>724</v>
      </c>
      <c r="I20" s="26">
        <v>25</v>
      </c>
      <c r="J20" s="54">
        <f t="shared" si="1"/>
        <v>749</v>
      </c>
      <c r="K20" s="54">
        <v>749</v>
      </c>
      <c r="L20" s="44">
        <v>0</v>
      </c>
      <c r="M20" s="44">
        <v>0</v>
      </c>
      <c r="N20" s="129">
        <v>0</v>
      </c>
    </row>
    <row r="21" spans="1:14" ht="18" customHeight="1">
      <c r="A21" s="23" t="s">
        <v>81</v>
      </c>
      <c r="B21" s="54">
        <v>341</v>
      </c>
      <c r="C21" s="54">
        <v>25</v>
      </c>
      <c r="D21" s="54">
        <v>708</v>
      </c>
      <c r="E21" s="54">
        <v>120</v>
      </c>
      <c r="F21" s="54">
        <v>62</v>
      </c>
      <c r="G21" s="54">
        <v>193</v>
      </c>
      <c r="H21" s="54">
        <f t="shared" si="0"/>
        <v>1449</v>
      </c>
      <c r="I21" s="26">
        <v>68</v>
      </c>
      <c r="J21" s="54">
        <f t="shared" si="1"/>
        <v>1517</v>
      </c>
      <c r="K21" s="54">
        <v>1517</v>
      </c>
      <c r="L21" s="44">
        <v>0</v>
      </c>
      <c r="M21" s="44">
        <v>0</v>
      </c>
      <c r="N21" s="129">
        <v>0</v>
      </c>
    </row>
    <row r="22" spans="1:14" ht="18" customHeight="1">
      <c r="A22" s="23" t="s">
        <v>82</v>
      </c>
      <c r="B22" s="54">
        <v>433</v>
      </c>
      <c r="C22" s="54">
        <v>58</v>
      </c>
      <c r="D22" s="54">
        <v>829</v>
      </c>
      <c r="E22" s="54">
        <v>172</v>
      </c>
      <c r="F22" s="54">
        <v>160</v>
      </c>
      <c r="G22" s="54">
        <v>282</v>
      </c>
      <c r="H22" s="54">
        <f t="shared" si="0"/>
        <v>1934</v>
      </c>
      <c r="I22" s="26">
        <v>67</v>
      </c>
      <c r="J22" s="54">
        <f t="shared" si="1"/>
        <v>2001</v>
      </c>
      <c r="K22" s="54">
        <v>2001</v>
      </c>
      <c r="L22" s="44">
        <v>0</v>
      </c>
      <c r="M22" s="44">
        <v>0</v>
      </c>
      <c r="N22" s="129">
        <v>0</v>
      </c>
    </row>
    <row r="23" spans="1:14" ht="18" customHeight="1">
      <c r="A23" s="23" t="s">
        <v>83</v>
      </c>
      <c r="B23" s="54">
        <v>498</v>
      </c>
      <c r="C23" s="54">
        <v>16</v>
      </c>
      <c r="D23" s="54">
        <v>778</v>
      </c>
      <c r="E23" s="54">
        <v>230</v>
      </c>
      <c r="F23" s="54">
        <v>262</v>
      </c>
      <c r="G23" s="54">
        <v>316</v>
      </c>
      <c r="H23" s="54">
        <f t="shared" si="0"/>
        <v>2100</v>
      </c>
      <c r="I23" s="26">
        <v>103</v>
      </c>
      <c r="J23" s="54">
        <f t="shared" si="1"/>
        <v>2203</v>
      </c>
      <c r="K23" s="54">
        <v>2203</v>
      </c>
      <c r="L23" s="44">
        <v>0</v>
      </c>
      <c r="M23" s="44">
        <v>0</v>
      </c>
      <c r="N23" s="129">
        <v>0</v>
      </c>
    </row>
    <row r="24" spans="1:14" ht="18" customHeight="1">
      <c r="A24" s="23" t="s">
        <v>84</v>
      </c>
      <c r="B24" s="54">
        <v>2898</v>
      </c>
      <c r="C24" s="54">
        <v>65</v>
      </c>
      <c r="D24" s="54">
        <v>3901</v>
      </c>
      <c r="E24" s="54">
        <v>936</v>
      </c>
      <c r="F24" s="54">
        <v>1038</v>
      </c>
      <c r="G24" s="54">
        <v>1935</v>
      </c>
      <c r="H24" s="54">
        <f t="shared" si="0"/>
        <v>10773</v>
      </c>
      <c r="I24" s="26">
        <v>262</v>
      </c>
      <c r="J24" s="54">
        <f t="shared" si="1"/>
        <v>11035</v>
      </c>
      <c r="K24" s="63">
        <v>11035</v>
      </c>
      <c r="L24" s="44">
        <v>0</v>
      </c>
      <c r="M24" s="44">
        <v>0</v>
      </c>
      <c r="N24" s="129">
        <v>0</v>
      </c>
    </row>
    <row r="25" spans="1:14" ht="18" customHeight="1">
      <c r="A25" s="23" t="s">
        <v>85</v>
      </c>
      <c r="B25" s="54">
        <v>254</v>
      </c>
      <c r="C25" s="54">
        <v>9</v>
      </c>
      <c r="D25" s="54">
        <v>238</v>
      </c>
      <c r="E25" s="54">
        <v>73</v>
      </c>
      <c r="F25" s="54">
        <v>74</v>
      </c>
      <c r="G25" s="54">
        <v>125</v>
      </c>
      <c r="H25" s="54">
        <f t="shared" si="0"/>
        <v>773</v>
      </c>
      <c r="I25" s="26">
        <v>35</v>
      </c>
      <c r="J25" s="54">
        <f t="shared" si="1"/>
        <v>808</v>
      </c>
      <c r="K25" s="54">
        <v>808</v>
      </c>
      <c r="L25" s="44">
        <v>0</v>
      </c>
      <c r="M25" s="44">
        <v>0</v>
      </c>
      <c r="N25" s="129">
        <v>0</v>
      </c>
    </row>
    <row r="26" spans="1:14" ht="18" customHeight="1">
      <c r="A26" s="23"/>
      <c r="B26" s="54"/>
      <c r="C26" s="54"/>
      <c r="D26" s="54"/>
      <c r="E26" s="54"/>
      <c r="F26" s="54"/>
      <c r="G26" s="54"/>
      <c r="H26" s="26"/>
      <c r="I26" s="26"/>
      <c r="J26" s="54"/>
      <c r="K26" s="26"/>
      <c r="L26" s="44"/>
      <c r="M26" s="44"/>
      <c r="N26" s="129"/>
    </row>
    <row r="27" spans="1:14" ht="18" customHeight="1">
      <c r="A27" s="23" t="s">
        <v>86</v>
      </c>
      <c r="B27" s="54">
        <f>SUM(B7:B25)</f>
        <v>14012</v>
      </c>
      <c r="C27" s="54">
        <f aca="true" t="shared" si="2" ref="C27:N27">SUM(C7:C25)</f>
        <v>477</v>
      </c>
      <c r="D27" s="54">
        <f t="shared" si="2"/>
        <v>21720</v>
      </c>
      <c r="E27" s="54">
        <f t="shared" si="2"/>
        <v>4964</v>
      </c>
      <c r="F27" s="54">
        <f t="shared" si="2"/>
        <v>3868</v>
      </c>
      <c r="G27" s="54">
        <f t="shared" si="2"/>
        <v>9959</v>
      </c>
      <c r="H27" s="54">
        <f>SUM(H7:H25)</f>
        <v>55000</v>
      </c>
      <c r="I27" s="54">
        <f t="shared" si="2"/>
        <v>1942</v>
      </c>
      <c r="J27" s="54">
        <f>SUM(H27:I27)</f>
        <v>56942</v>
      </c>
      <c r="K27" s="54">
        <f t="shared" si="2"/>
        <v>56942</v>
      </c>
      <c r="L27" s="44">
        <f t="shared" si="2"/>
        <v>0</v>
      </c>
      <c r="M27" s="44">
        <f t="shared" si="2"/>
        <v>1</v>
      </c>
      <c r="N27" s="129">
        <f t="shared" si="2"/>
        <v>-1</v>
      </c>
    </row>
    <row r="28" spans="1:14" ht="18" customHeight="1">
      <c r="A28" s="23"/>
      <c r="B28" s="54"/>
      <c r="C28" s="54"/>
      <c r="D28" s="54"/>
      <c r="E28" s="54"/>
      <c r="F28" s="54"/>
      <c r="G28" s="54"/>
      <c r="H28" s="54"/>
      <c r="I28" s="54"/>
      <c r="J28" s="54"/>
      <c r="K28" s="54"/>
      <c r="L28" s="44"/>
      <c r="M28" s="44"/>
      <c r="N28" s="129"/>
    </row>
    <row r="29" spans="1:14" ht="18" customHeight="1">
      <c r="A29" s="23" t="s">
        <v>8</v>
      </c>
      <c r="B29" s="54">
        <v>17554</v>
      </c>
      <c r="C29" s="54">
        <v>580</v>
      </c>
      <c r="D29" s="54">
        <v>22626</v>
      </c>
      <c r="E29" s="54">
        <v>7073</v>
      </c>
      <c r="F29" s="54">
        <v>7534</v>
      </c>
      <c r="G29" s="54">
        <v>13607</v>
      </c>
      <c r="H29" s="54">
        <f>SUM(B29:G29)</f>
        <v>68974</v>
      </c>
      <c r="I29" s="54">
        <v>2062</v>
      </c>
      <c r="J29" s="54">
        <v>71036</v>
      </c>
      <c r="K29" s="54">
        <v>71036</v>
      </c>
      <c r="L29" s="44">
        <v>0</v>
      </c>
      <c r="M29" s="44">
        <v>0</v>
      </c>
      <c r="N29" s="129">
        <v>0</v>
      </c>
    </row>
    <row r="30" spans="1:14" ht="18" customHeight="1">
      <c r="A30" s="23"/>
      <c r="B30" s="54"/>
      <c r="C30" s="54"/>
      <c r="D30" s="54"/>
      <c r="E30" s="54"/>
      <c r="F30" s="54"/>
      <c r="G30" s="54"/>
      <c r="H30" s="54"/>
      <c r="I30" s="54"/>
      <c r="J30" s="54"/>
      <c r="K30" s="54"/>
      <c r="L30" s="44"/>
      <c r="M30" s="44"/>
      <c r="N30" s="129"/>
    </row>
    <row r="31" spans="1:14" ht="18" customHeight="1">
      <c r="A31" s="78" t="s">
        <v>186</v>
      </c>
      <c r="B31" s="54">
        <f>SUM(B27,B29)</f>
        <v>31566</v>
      </c>
      <c r="C31" s="54">
        <f aca="true" t="shared" si="3" ref="C31:N31">SUM(C27,C29)</f>
        <v>1057</v>
      </c>
      <c r="D31" s="54">
        <f t="shared" si="3"/>
        <v>44346</v>
      </c>
      <c r="E31" s="54">
        <f t="shared" si="3"/>
        <v>12037</v>
      </c>
      <c r="F31" s="54">
        <f t="shared" si="3"/>
        <v>11402</v>
      </c>
      <c r="G31" s="54">
        <f t="shared" si="3"/>
        <v>23566</v>
      </c>
      <c r="H31" s="54">
        <f t="shared" si="3"/>
        <v>123974</v>
      </c>
      <c r="I31" s="54">
        <f t="shared" si="3"/>
        <v>4004</v>
      </c>
      <c r="J31" s="54">
        <f>SUM(H31:I31)</f>
        <v>127978</v>
      </c>
      <c r="K31" s="54">
        <f t="shared" si="3"/>
        <v>127978</v>
      </c>
      <c r="L31" s="44">
        <f t="shared" si="3"/>
        <v>0</v>
      </c>
      <c r="M31" s="44">
        <f t="shared" si="3"/>
        <v>1</v>
      </c>
      <c r="N31" s="129">
        <f t="shared" si="3"/>
        <v>-1</v>
      </c>
    </row>
    <row r="32" spans="1:14" ht="18" customHeight="1">
      <c r="A32" s="23"/>
      <c r="B32" s="54"/>
      <c r="C32" s="54"/>
      <c r="D32" s="54"/>
      <c r="E32" s="54"/>
      <c r="F32" s="54"/>
      <c r="G32" s="54"/>
      <c r="H32" s="26"/>
      <c r="I32" s="26"/>
      <c r="J32" s="26"/>
      <c r="K32" s="26"/>
      <c r="L32" s="44"/>
      <c r="M32" s="44"/>
      <c r="N32" s="129"/>
    </row>
    <row r="33" spans="1:14" ht="18" customHeight="1">
      <c r="A33" s="79" t="s">
        <v>87</v>
      </c>
      <c r="B33" s="54">
        <v>147049</v>
      </c>
      <c r="C33" s="54">
        <v>5614</v>
      </c>
      <c r="D33" s="54">
        <v>218418</v>
      </c>
      <c r="E33" s="54">
        <v>61919</v>
      </c>
      <c r="F33" s="54">
        <v>35538</v>
      </c>
      <c r="G33" s="54">
        <v>108220</v>
      </c>
      <c r="H33" s="54">
        <f>SUM(B33:G33)</f>
        <v>576758</v>
      </c>
      <c r="I33" s="54">
        <v>20703</v>
      </c>
      <c r="J33" s="54">
        <f>SUM(H33:I33)</f>
        <v>597461</v>
      </c>
      <c r="K33" s="54">
        <v>597479</v>
      </c>
      <c r="L33" s="86">
        <v>6</v>
      </c>
      <c r="M33" s="86">
        <v>14</v>
      </c>
      <c r="N33" s="130">
        <v>-2</v>
      </c>
    </row>
    <row r="34" spans="1:14" ht="18" customHeight="1">
      <c r="A34" s="24" t="s">
        <v>10</v>
      </c>
      <c r="B34" s="54">
        <v>561474</v>
      </c>
      <c r="C34" s="54">
        <v>16552</v>
      </c>
      <c r="D34" s="54">
        <v>729849</v>
      </c>
      <c r="E34" s="54">
        <v>259073</v>
      </c>
      <c r="F34" s="54">
        <v>164693</v>
      </c>
      <c r="G34" s="54">
        <v>458947</v>
      </c>
      <c r="H34" s="54">
        <f>SUM(B34:G34)</f>
        <v>2190588</v>
      </c>
      <c r="I34" s="54">
        <v>61832</v>
      </c>
      <c r="J34" s="54">
        <f>SUM(H34:I34)</f>
        <v>2252420</v>
      </c>
      <c r="K34" s="54">
        <v>2252476</v>
      </c>
      <c r="L34" s="86">
        <v>6</v>
      </c>
      <c r="M34" s="86">
        <v>50</v>
      </c>
      <c r="N34" s="130">
        <v>0</v>
      </c>
    </row>
    <row r="35" spans="1:14" ht="18" customHeight="1" thickBot="1">
      <c r="A35" s="25" t="s">
        <v>11</v>
      </c>
      <c r="B35" s="55">
        <f>SUM(B33:B34)</f>
        <v>708523</v>
      </c>
      <c r="C35" s="55">
        <f aca="true" t="shared" si="4" ref="C35:K35">SUM(C33:C34)</f>
        <v>22166</v>
      </c>
      <c r="D35" s="55">
        <f t="shared" si="4"/>
        <v>948267</v>
      </c>
      <c r="E35" s="55">
        <f t="shared" si="4"/>
        <v>320992</v>
      </c>
      <c r="F35" s="55">
        <f t="shared" si="4"/>
        <v>200231</v>
      </c>
      <c r="G35" s="55">
        <f t="shared" si="4"/>
        <v>567167</v>
      </c>
      <c r="H35" s="55">
        <f>SUM(H33:H34)</f>
        <v>2767346</v>
      </c>
      <c r="I35" s="55">
        <f t="shared" si="4"/>
        <v>82535</v>
      </c>
      <c r="J35" s="55">
        <f>SUM(H35:I35)</f>
        <v>2849881</v>
      </c>
      <c r="K35" s="55">
        <f t="shared" si="4"/>
        <v>2849955</v>
      </c>
      <c r="L35" s="45">
        <f>SUM(L33:L34)</f>
        <v>12</v>
      </c>
      <c r="M35" s="45">
        <f>SUM(M33:M34)</f>
        <v>64</v>
      </c>
      <c r="N35" s="131">
        <f>SUM(N33:N34)</f>
        <v>-2</v>
      </c>
    </row>
  </sheetData>
  <sheetProtection/>
  <mergeCells count="11">
    <mergeCell ref="J3:J5"/>
    <mergeCell ref="L3:N4"/>
    <mergeCell ref="M2:N2"/>
    <mergeCell ref="L5:L6"/>
    <mergeCell ref="M5:M6"/>
    <mergeCell ref="N5:N6"/>
    <mergeCell ref="A1:C2"/>
    <mergeCell ref="K3:K5"/>
    <mergeCell ref="A3:A6"/>
    <mergeCell ref="H3:H5"/>
    <mergeCell ref="I3:I5"/>
  </mergeCells>
  <printOptions/>
  <pageMargins left="0.7874015748031497" right="0.7874015748031497" top="0.984251968503937" bottom="0.7874015748031497" header="0.5118110236220472" footer="0.5118110236220472"/>
  <pageSetup fitToHeight="1" fitToWidth="1" horizontalDpi="600" verticalDpi="600" orientation="landscape" paperSize="9" scale="81" r:id="rId2"/>
  <ignoredErrors>
    <ignoredError sqref="J27:J28 J30:J35" formula="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3:M36"/>
  <sheetViews>
    <sheetView zoomScaleSheetLayoutView="100" zoomScalePageLayoutView="0" workbookViewId="0" topLeftCell="A3">
      <pane xSplit="1" ySplit="5" topLeftCell="D8" activePane="bottomRight" state="frozen"/>
      <selection pane="topLeft" activeCell="A31" sqref="A31"/>
      <selection pane="topRight" activeCell="A31" sqref="A31"/>
      <selection pane="bottomLeft" activeCell="A31" sqref="A31"/>
      <selection pane="bottomRight" activeCell="A31" sqref="A31"/>
    </sheetView>
  </sheetViews>
  <sheetFormatPr defaultColWidth="9.00390625" defaultRowHeight="13.5"/>
  <cols>
    <col min="1" max="1" width="10.75390625" style="0" customWidth="1"/>
    <col min="2" max="13" width="10.625" style="0" customWidth="1"/>
  </cols>
  <sheetData>
    <row r="3" spans="1:13" ht="13.5">
      <c r="A3" s="197" t="s">
        <v>165</v>
      </c>
      <c r="B3" s="197"/>
      <c r="C3" s="197"/>
      <c r="D3" s="197"/>
      <c r="M3" s="96"/>
    </row>
    <row r="4" spans="1:13" ht="14.25" customHeight="1" thickBot="1">
      <c r="A4" s="198"/>
      <c r="B4" s="198"/>
      <c r="C4" s="198"/>
      <c r="D4" s="198"/>
      <c r="L4" s="174" t="s">
        <v>174</v>
      </c>
      <c r="M4" s="174"/>
    </row>
    <row r="5" spans="1:13" ht="25.5" customHeight="1">
      <c r="A5" s="175" t="s">
        <v>131</v>
      </c>
      <c r="B5" s="173" t="s">
        <v>88</v>
      </c>
      <c r="C5" s="169"/>
      <c r="D5" s="178"/>
      <c r="E5" s="168" t="s">
        <v>89</v>
      </c>
      <c r="F5" s="169"/>
      <c r="G5" s="170"/>
      <c r="H5" s="168" t="s">
        <v>90</v>
      </c>
      <c r="I5" s="169"/>
      <c r="J5" s="170"/>
      <c r="K5" s="171" t="s">
        <v>91</v>
      </c>
      <c r="L5" s="172"/>
      <c r="M5" s="173"/>
    </row>
    <row r="6" spans="1:13" ht="13.5">
      <c r="A6" s="176"/>
      <c r="B6" s="7"/>
      <c r="C6" s="7"/>
      <c r="D6" s="7" t="s">
        <v>92</v>
      </c>
      <c r="E6" s="8"/>
      <c r="F6" s="7"/>
      <c r="G6" s="6" t="s">
        <v>92</v>
      </c>
      <c r="H6" s="8"/>
      <c r="I6" s="7"/>
      <c r="J6" s="6" t="s">
        <v>92</v>
      </c>
      <c r="K6" s="9"/>
      <c r="L6" s="9"/>
      <c r="M6" s="132" t="s">
        <v>93</v>
      </c>
    </row>
    <row r="7" spans="1:13" ht="21" customHeight="1">
      <c r="A7" s="177"/>
      <c r="B7" s="13" t="s">
        <v>94</v>
      </c>
      <c r="C7" s="11" t="s">
        <v>95</v>
      </c>
      <c r="D7" s="13" t="s">
        <v>96</v>
      </c>
      <c r="E7" s="11" t="s">
        <v>94</v>
      </c>
      <c r="F7" s="11" t="s">
        <v>95</v>
      </c>
      <c r="G7" s="12" t="s">
        <v>96</v>
      </c>
      <c r="H7" s="10" t="s">
        <v>94</v>
      </c>
      <c r="I7" s="11" t="s">
        <v>95</v>
      </c>
      <c r="J7" s="12" t="s">
        <v>96</v>
      </c>
      <c r="K7" s="13" t="s">
        <v>94</v>
      </c>
      <c r="L7" s="11" t="s">
        <v>95</v>
      </c>
      <c r="M7" s="119" t="s">
        <v>96</v>
      </c>
    </row>
    <row r="8" spans="1:13" ht="16.5" customHeight="1">
      <c r="A8" s="5" t="s">
        <v>67</v>
      </c>
      <c r="B8" s="49">
        <v>758</v>
      </c>
      <c r="C8" s="47">
        <v>891</v>
      </c>
      <c r="D8" s="49">
        <f aca="true" t="shared" si="0" ref="D8:D26">SUM(B8:C8)</f>
        <v>1649</v>
      </c>
      <c r="E8" s="47">
        <v>555</v>
      </c>
      <c r="F8" s="47">
        <v>627</v>
      </c>
      <c r="G8" s="48">
        <f aca="true" t="shared" si="1" ref="G8:G26">SUM(E8:F8)</f>
        <v>1182</v>
      </c>
      <c r="H8" s="46">
        <v>203</v>
      </c>
      <c r="I8" s="47">
        <v>264</v>
      </c>
      <c r="J8" s="48">
        <f aca="true" t="shared" si="2" ref="J8:J26">SUM(H8:I8)</f>
        <v>467</v>
      </c>
      <c r="K8" s="14">
        <f aca="true" t="shared" si="3" ref="K8:M26">ROUND(E8/B8*100,2)</f>
        <v>73.22</v>
      </c>
      <c r="L8" s="15">
        <f t="shared" si="3"/>
        <v>70.37</v>
      </c>
      <c r="M8" s="120">
        <f t="shared" si="3"/>
        <v>71.68</v>
      </c>
    </row>
    <row r="9" spans="1:13" ht="16.5" customHeight="1">
      <c r="A9" s="5" t="s">
        <v>68</v>
      </c>
      <c r="B9" s="49">
        <v>1414</v>
      </c>
      <c r="C9" s="47">
        <v>1569</v>
      </c>
      <c r="D9" s="49">
        <f t="shared" si="0"/>
        <v>2983</v>
      </c>
      <c r="E9" s="47">
        <v>912</v>
      </c>
      <c r="F9" s="47">
        <v>1064</v>
      </c>
      <c r="G9" s="48">
        <f t="shared" si="1"/>
        <v>1976</v>
      </c>
      <c r="H9" s="46">
        <v>502</v>
      </c>
      <c r="I9" s="47">
        <v>505</v>
      </c>
      <c r="J9" s="48">
        <f t="shared" si="2"/>
        <v>1007</v>
      </c>
      <c r="K9" s="14">
        <f t="shared" si="3"/>
        <v>64.5</v>
      </c>
      <c r="L9" s="15">
        <f t="shared" si="3"/>
        <v>67.81</v>
      </c>
      <c r="M9" s="120">
        <f t="shared" si="3"/>
        <v>66.24</v>
      </c>
    </row>
    <row r="10" spans="1:13" ht="16.5" customHeight="1">
      <c r="A10" s="5" t="s">
        <v>69</v>
      </c>
      <c r="B10" s="49">
        <v>1234</v>
      </c>
      <c r="C10" s="47">
        <v>1436</v>
      </c>
      <c r="D10" s="49">
        <f t="shared" si="0"/>
        <v>2670</v>
      </c>
      <c r="E10" s="47">
        <v>932</v>
      </c>
      <c r="F10" s="47">
        <v>1082</v>
      </c>
      <c r="G10" s="48">
        <f t="shared" si="1"/>
        <v>2014</v>
      </c>
      <c r="H10" s="46">
        <v>302</v>
      </c>
      <c r="I10" s="47">
        <v>354</v>
      </c>
      <c r="J10" s="48">
        <f t="shared" si="2"/>
        <v>656</v>
      </c>
      <c r="K10" s="14">
        <f t="shared" si="3"/>
        <v>75.53</v>
      </c>
      <c r="L10" s="15">
        <f t="shared" si="3"/>
        <v>75.35</v>
      </c>
      <c r="M10" s="120">
        <f t="shared" si="3"/>
        <v>75.43</v>
      </c>
    </row>
    <row r="11" spans="1:13" ht="16.5" customHeight="1">
      <c r="A11" s="5" t="s">
        <v>70</v>
      </c>
      <c r="B11" s="49">
        <v>2137</v>
      </c>
      <c r="C11" s="47">
        <v>2400</v>
      </c>
      <c r="D11" s="49">
        <f t="shared" si="0"/>
        <v>4537</v>
      </c>
      <c r="E11" s="47">
        <v>1578</v>
      </c>
      <c r="F11" s="47">
        <v>1737</v>
      </c>
      <c r="G11" s="48">
        <f t="shared" si="1"/>
        <v>3315</v>
      </c>
      <c r="H11" s="46">
        <v>559</v>
      </c>
      <c r="I11" s="47">
        <v>663</v>
      </c>
      <c r="J11" s="48">
        <f t="shared" si="2"/>
        <v>1222</v>
      </c>
      <c r="K11" s="14">
        <f t="shared" si="3"/>
        <v>73.84</v>
      </c>
      <c r="L11" s="15">
        <f t="shared" si="3"/>
        <v>72.38</v>
      </c>
      <c r="M11" s="120">
        <f t="shared" si="3"/>
        <v>73.07</v>
      </c>
    </row>
    <row r="12" spans="1:13" ht="16.5" customHeight="1">
      <c r="A12" s="5" t="s">
        <v>71</v>
      </c>
      <c r="B12" s="49">
        <v>1852</v>
      </c>
      <c r="C12" s="47">
        <v>2005</v>
      </c>
      <c r="D12" s="49">
        <f t="shared" si="0"/>
        <v>3857</v>
      </c>
      <c r="E12" s="47">
        <v>1291</v>
      </c>
      <c r="F12" s="47">
        <v>1383</v>
      </c>
      <c r="G12" s="48">
        <f t="shared" si="1"/>
        <v>2674</v>
      </c>
      <c r="H12" s="46">
        <v>561</v>
      </c>
      <c r="I12" s="47">
        <v>622</v>
      </c>
      <c r="J12" s="48">
        <f t="shared" si="2"/>
        <v>1183</v>
      </c>
      <c r="K12" s="14">
        <f t="shared" si="3"/>
        <v>69.71</v>
      </c>
      <c r="L12" s="15">
        <f t="shared" si="3"/>
        <v>68.98</v>
      </c>
      <c r="M12" s="120">
        <f t="shared" si="3"/>
        <v>69.33</v>
      </c>
    </row>
    <row r="13" spans="1:13" ht="16.5" customHeight="1">
      <c r="A13" s="5" t="s">
        <v>72</v>
      </c>
      <c r="B13" s="49">
        <v>932</v>
      </c>
      <c r="C13" s="47">
        <v>956</v>
      </c>
      <c r="D13" s="49">
        <f t="shared" si="0"/>
        <v>1888</v>
      </c>
      <c r="E13" s="47">
        <v>709</v>
      </c>
      <c r="F13" s="47">
        <v>716</v>
      </c>
      <c r="G13" s="48">
        <f t="shared" si="1"/>
        <v>1425</v>
      </c>
      <c r="H13" s="46">
        <v>223</v>
      </c>
      <c r="I13" s="47">
        <v>240</v>
      </c>
      <c r="J13" s="48">
        <f t="shared" si="2"/>
        <v>463</v>
      </c>
      <c r="K13" s="14">
        <f t="shared" si="3"/>
        <v>76.07</v>
      </c>
      <c r="L13" s="15">
        <f t="shared" si="3"/>
        <v>74.9</v>
      </c>
      <c r="M13" s="120">
        <f t="shared" si="3"/>
        <v>75.48</v>
      </c>
    </row>
    <row r="14" spans="1:13" ht="16.5" customHeight="1">
      <c r="A14" s="5" t="s">
        <v>73</v>
      </c>
      <c r="B14" s="49">
        <v>797</v>
      </c>
      <c r="C14" s="47">
        <v>848</v>
      </c>
      <c r="D14" s="49">
        <f t="shared" si="0"/>
        <v>1645</v>
      </c>
      <c r="E14" s="47">
        <v>474</v>
      </c>
      <c r="F14" s="47">
        <v>521</v>
      </c>
      <c r="G14" s="48">
        <f t="shared" si="1"/>
        <v>995</v>
      </c>
      <c r="H14" s="46">
        <v>323</v>
      </c>
      <c r="I14" s="47">
        <v>327</v>
      </c>
      <c r="J14" s="48">
        <f t="shared" si="2"/>
        <v>650</v>
      </c>
      <c r="K14" s="14">
        <f t="shared" si="3"/>
        <v>59.47</v>
      </c>
      <c r="L14" s="15">
        <f t="shared" si="3"/>
        <v>61.44</v>
      </c>
      <c r="M14" s="120">
        <f t="shared" si="3"/>
        <v>60.49</v>
      </c>
    </row>
    <row r="15" spans="1:13" ht="16.5" customHeight="1">
      <c r="A15" s="5" t="s">
        <v>74</v>
      </c>
      <c r="B15" s="49">
        <v>1091</v>
      </c>
      <c r="C15" s="47">
        <v>1095</v>
      </c>
      <c r="D15" s="49">
        <f t="shared" si="0"/>
        <v>2186</v>
      </c>
      <c r="E15" s="47">
        <v>787</v>
      </c>
      <c r="F15" s="47">
        <v>777</v>
      </c>
      <c r="G15" s="48">
        <f t="shared" si="1"/>
        <v>1564</v>
      </c>
      <c r="H15" s="46">
        <v>304</v>
      </c>
      <c r="I15" s="47">
        <v>318</v>
      </c>
      <c r="J15" s="48">
        <f t="shared" si="2"/>
        <v>622</v>
      </c>
      <c r="K15" s="14">
        <f t="shared" si="3"/>
        <v>72.14</v>
      </c>
      <c r="L15" s="15">
        <f t="shared" si="3"/>
        <v>70.96</v>
      </c>
      <c r="M15" s="120">
        <f t="shared" si="3"/>
        <v>71.55</v>
      </c>
    </row>
    <row r="16" spans="1:13" ht="16.5" customHeight="1">
      <c r="A16" s="5" t="s">
        <v>75</v>
      </c>
      <c r="B16" s="49">
        <v>1370</v>
      </c>
      <c r="C16" s="47">
        <v>1505</v>
      </c>
      <c r="D16" s="49">
        <f t="shared" si="0"/>
        <v>2875</v>
      </c>
      <c r="E16" s="47">
        <v>1020</v>
      </c>
      <c r="F16" s="47">
        <v>1129</v>
      </c>
      <c r="G16" s="48">
        <f t="shared" si="1"/>
        <v>2149</v>
      </c>
      <c r="H16" s="46">
        <v>350</v>
      </c>
      <c r="I16" s="47">
        <v>376</v>
      </c>
      <c r="J16" s="48">
        <f t="shared" si="2"/>
        <v>726</v>
      </c>
      <c r="K16" s="14">
        <f t="shared" si="3"/>
        <v>74.45</v>
      </c>
      <c r="L16" s="15">
        <f t="shared" si="3"/>
        <v>75.02</v>
      </c>
      <c r="M16" s="120">
        <f t="shared" si="3"/>
        <v>74.75</v>
      </c>
    </row>
    <row r="17" spans="1:13" ht="16.5" customHeight="1">
      <c r="A17" s="5" t="s">
        <v>76</v>
      </c>
      <c r="B17" s="49">
        <v>6241</v>
      </c>
      <c r="C17" s="47">
        <v>6405</v>
      </c>
      <c r="D17" s="49">
        <f t="shared" si="0"/>
        <v>12646</v>
      </c>
      <c r="E17" s="47">
        <v>4268</v>
      </c>
      <c r="F17" s="47">
        <v>4270</v>
      </c>
      <c r="G17" s="48">
        <f t="shared" si="1"/>
        <v>8538</v>
      </c>
      <c r="H17" s="46">
        <v>1973</v>
      </c>
      <c r="I17" s="47">
        <v>2135</v>
      </c>
      <c r="J17" s="48">
        <f t="shared" si="2"/>
        <v>4108</v>
      </c>
      <c r="K17" s="14">
        <f t="shared" si="3"/>
        <v>68.39</v>
      </c>
      <c r="L17" s="15">
        <f t="shared" si="3"/>
        <v>66.67</v>
      </c>
      <c r="M17" s="120">
        <f t="shared" si="3"/>
        <v>67.52</v>
      </c>
    </row>
    <row r="18" spans="1:13" ht="16.5" customHeight="1">
      <c r="A18" s="5" t="s">
        <v>77</v>
      </c>
      <c r="B18" s="49">
        <v>2659</v>
      </c>
      <c r="C18" s="47">
        <v>2773</v>
      </c>
      <c r="D18" s="49">
        <f t="shared" si="0"/>
        <v>5432</v>
      </c>
      <c r="E18" s="47">
        <v>1797</v>
      </c>
      <c r="F18" s="47">
        <v>1829</v>
      </c>
      <c r="G18" s="48">
        <f t="shared" si="1"/>
        <v>3626</v>
      </c>
      <c r="H18" s="46">
        <v>862</v>
      </c>
      <c r="I18" s="47">
        <v>944</v>
      </c>
      <c r="J18" s="48">
        <f t="shared" si="2"/>
        <v>1806</v>
      </c>
      <c r="K18" s="14">
        <f t="shared" si="3"/>
        <v>67.58</v>
      </c>
      <c r="L18" s="15">
        <f t="shared" si="3"/>
        <v>65.96</v>
      </c>
      <c r="M18" s="120">
        <f t="shared" si="3"/>
        <v>66.75</v>
      </c>
    </row>
    <row r="19" spans="1:13" ht="16.5" customHeight="1">
      <c r="A19" s="5" t="s">
        <v>78</v>
      </c>
      <c r="B19" s="49">
        <v>5794</v>
      </c>
      <c r="C19" s="47">
        <v>6860</v>
      </c>
      <c r="D19" s="49">
        <f t="shared" si="0"/>
        <v>12654</v>
      </c>
      <c r="E19" s="47">
        <v>3673</v>
      </c>
      <c r="F19" s="47">
        <v>4290</v>
      </c>
      <c r="G19" s="48">
        <f t="shared" si="1"/>
        <v>7963</v>
      </c>
      <c r="H19" s="46">
        <v>2121</v>
      </c>
      <c r="I19" s="47">
        <v>2570</v>
      </c>
      <c r="J19" s="48">
        <f t="shared" si="2"/>
        <v>4691</v>
      </c>
      <c r="K19" s="14">
        <f t="shared" si="3"/>
        <v>63.39</v>
      </c>
      <c r="L19" s="15">
        <f t="shared" si="3"/>
        <v>62.54</v>
      </c>
      <c r="M19" s="120">
        <f t="shared" si="3"/>
        <v>62.93</v>
      </c>
    </row>
    <row r="20" spans="1:13" ht="16.5" customHeight="1">
      <c r="A20" s="5" t="s">
        <v>79</v>
      </c>
      <c r="B20" s="49">
        <v>732</v>
      </c>
      <c r="C20" s="47">
        <v>891</v>
      </c>
      <c r="D20" s="49">
        <f t="shared" si="0"/>
        <v>1623</v>
      </c>
      <c r="E20" s="47">
        <v>557</v>
      </c>
      <c r="F20" s="47">
        <v>647</v>
      </c>
      <c r="G20" s="48">
        <f t="shared" si="1"/>
        <v>1204</v>
      </c>
      <c r="H20" s="46">
        <v>175</v>
      </c>
      <c r="I20" s="47">
        <v>244</v>
      </c>
      <c r="J20" s="48">
        <f t="shared" si="2"/>
        <v>419</v>
      </c>
      <c r="K20" s="14">
        <f t="shared" si="3"/>
        <v>76.09</v>
      </c>
      <c r="L20" s="15">
        <f t="shared" si="3"/>
        <v>72.62</v>
      </c>
      <c r="M20" s="120">
        <f t="shared" si="3"/>
        <v>74.18</v>
      </c>
    </row>
    <row r="21" spans="1:13" ht="16.5" customHeight="1">
      <c r="A21" s="5" t="s">
        <v>80</v>
      </c>
      <c r="B21" s="49">
        <v>437</v>
      </c>
      <c r="C21" s="47">
        <v>509</v>
      </c>
      <c r="D21" s="49">
        <f t="shared" si="0"/>
        <v>946</v>
      </c>
      <c r="E21" s="47">
        <v>344</v>
      </c>
      <c r="F21" s="47">
        <v>405</v>
      </c>
      <c r="G21" s="48">
        <f t="shared" si="1"/>
        <v>749</v>
      </c>
      <c r="H21" s="46">
        <v>93</v>
      </c>
      <c r="I21" s="47">
        <v>104</v>
      </c>
      <c r="J21" s="48">
        <f t="shared" si="2"/>
        <v>197</v>
      </c>
      <c r="K21" s="14">
        <f t="shared" si="3"/>
        <v>78.72</v>
      </c>
      <c r="L21" s="15">
        <f t="shared" si="3"/>
        <v>79.57</v>
      </c>
      <c r="M21" s="120">
        <f t="shared" si="3"/>
        <v>79.18</v>
      </c>
    </row>
    <row r="22" spans="1:13" ht="16.5" customHeight="1">
      <c r="A22" s="5" t="s">
        <v>81</v>
      </c>
      <c r="B22" s="49">
        <v>1052</v>
      </c>
      <c r="C22" s="47">
        <v>1278</v>
      </c>
      <c r="D22" s="49">
        <f t="shared" si="0"/>
        <v>2330</v>
      </c>
      <c r="E22" s="47">
        <v>689</v>
      </c>
      <c r="F22" s="47">
        <v>828</v>
      </c>
      <c r="G22" s="48">
        <f t="shared" si="1"/>
        <v>1517</v>
      </c>
      <c r="H22" s="46">
        <v>363</v>
      </c>
      <c r="I22" s="47">
        <v>450</v>
      </c>
      <c r="J22" s="48">
        <f t="shared" si="2"/>
        <v>813</v>
      </c>
      <c r="K22" s="14">
        <f t="shared" si="3"/>
        <v>65.49</v>
      </c>
      <c r="L22" s="15">
        <f t="shared" si="3"/>
        <v>64.79</v>
      </c>
      <c r="M22" s="120">
        <f t="shared" si="3"/>
        <v>65.11</v>
      </c>
    </row>
    <row r="23" spans="1:13" ht="16.5" customHeight="1">
      <c r="A23" s="5" t="s">
        <v>82</v>
      </c>
      <c r="B23" s="49">
        <v>1567</v>
      </c>
      <c r="C23" s="47">
        <v>1819</v>
      </c>
      <c r="D23" s="49">
        <f t="shared" si="0"/>
        <v>3386</v>
      </c>
      <c r="E23" s="47">
        <v>931</v>
      </c>
      <c r="F23" s="47">
        <v>1069</v>
      </c>
      <c r="G23" s="48">
        <f t="shared" si="1"/>
        <v>2000</v>
      </c>
      <c r="H23" s="46">
        <v>636</v>
      </c>
      <c r="I23" s="47">
        <v>750</v>
      </c>
      <c r="J23" s="48">
        <f t="shared" si="2"/>
        <v>1386</v>
      </c>
      <c r="K23" s="14">
        <f t="shared" si="3"/>
        <v>59.41</v>
      </c>
      <c r="L23" s="15">
        <f t="shared" si="3"/>
        <v>58.77</v>
      </c>
      <c r="M23" s="121">
        <f t="shared" si="3"/>
        <v>59.07</v>
      </c>
    </row>
    <row r="24" spans="1:13" ht="16.5" customHeight="1">
      <c r="A24" s="5" t="s">
        <v>83</v>
      </c>
      <c r="B24" s="49">
        <v>1538</v>
      </c>
      <c r="C24" s="47">
        <v>1713</v>
      </c>
      <c r="D24" s="49">
        <f t="shared" si="0"/>
        <v>3251</v>
      </c>
      <c r="E24" s="47">
        <v>1049</v>
      </c>
      <c r="F24" s="47">
        <v>1154</v>
      </c>
      <c r="G24" s="48">
        <f t="shared" si="1"/>
        <v>2203</v>
      </c>
      <c r="H24" s="46">
        <v>489</v>
      </c>
      <c r="I24" s="47">
        <v>559</v>
      </c>
      <c r="J24" s="48">
        <f t="shared" si="2"/>
        <v>1048</v>
      </c>
      <c r="K24" s="14">
        <f t="shared" si="3"/>
        <v>68.21</v>
      </c>
      <c r="L24" s="15">
        <f t="shared" si="3"/>
        <v>67.37</v>
      </c>
      <c r="M24" s="121">
        <f t="shared" si="3"/>
        <v>67.76</v>
      </c>
    </row>
    <row r="25" spans="1:13" ht="16.5" customHeight="1">
      <c r="A25" s="5" t="s">
        <v>84</v>
      </c>
      <c r="B25" s="49">
        <v>8281</v>
      </c>
      <c r="C25" s="47">
        <v>9887</v>
      </c>
      <c r="D25" s="49">
        <f t="shared" si="0"/>
        <v>18168</v>
      </c>
      <c r="E25" s="47">
        <v>5046</v>
      </c>
      <c r="F25" s="47">
        <v>5990</v>
      </c>
      <c r="G25" s="48">
        <f t="shared" si="1"/>
        <v>11036</v>
      </c>
      <c r="H25" s="46">
        <v>3235</v>
      </c>
      <c r="I25" s="47">
        <v>3897</v>
      </c>
      <c r="J25" s="48">
        <f t="shared" si="2"/>
        <v>7132</v>
      </c>
      <c r="K25" s="14">
        <f t="shared" si="3"/>
        <v>60.93</v>
      </c>
      <c r="L25" s="15">
        <f t="shared" si="3"/>
        <v>60.58</v>
      </c>
      <c r="M25" s="121">
        <f t="shared" si="3"/>
        <v>60.74</v>
      </c>
    </row>
    <row r="26" spans="1:13" ht="16.5" customHeight="1">
      <c r="A26" s="5" t="s">
        <v>85</v>
      </c>
      <c r="B26" s="49">
        <v>514</v>
      </c>
      <c r="C26" s="47">
        <v>511</v>
      </c>
      <c r="D26" s="49">
        <f t="shared" si="0"/>
        <v>1025</v>
      </c>
      <c r="E26" s="47">
        <v>394</v>
      </c>
      <c r="F26" s="47">
        <v>414</v>
      </c>
      <c r="G26" s="48">
        <f t="shared" si="1"/>
        <v>808</v>
      </c>
      <c r="H26" s="46">
        <v>120</v>
      </c>
      <c r="I26" s="47">
        <v>97</v>
      </c>
      <c r="J26" s="48">
        <f t="shared" si="2"/>
        <v>217</v>
      </c>
      <c r="K26" s="14">
        <f t="shared" si="3"/>
        <v>76.65</v>
      </c>
      <c r="L26" s="15">
        <f t="shared" si="3"/>
        <v>81.02</v>
      </c>
      <c r="M26" s="121">
        <f t="shared" si="3"/>
        <v>78.83</v>
      </c>
    </row>
    <row r="27" spans="1:13" ht="16.5" customHeight="1">
      <c r="A27" s="5"/>
      <c r="B27" s="49"/>
      <c r="C27" s="47"/>
      <c r="D27" s="49"/>
      <c r="E27" s="47"/>
      <c r="F27" s="47"/>
      <c r="G27" s="48"/>
      <c r="H27" s="46"/>
      <c r="I27" s="47"/>
      <c r="J27" s="48"/>
      <c r="K27" s="14"/>
      <c r="L27" s="15"/>
      <c r="M27" s="121"/>
    </row>
    <row r="28" spans="1:13" ht="16.5" customHeight="1">
      <c r="A28" s="5" t="s">
        <v>86</v>
      </c>
      <c r="B28" s="49">
        <f>SUM(B8:B26)</f>
        <v>40400</v>
      </c>
      <c r="C28" s="47">
        <f>SUM(C8:C26)</f>
        <v>45351</v>
      </c>
      <c r="D28" s="49">
        <f>SUM(B28:C28)</f>
        <v>85751</v>
      </c>
      <c r="E28" s="47">
        <f>SUM(E8:E26)</f>
        <v>27006</v>
      </c>
      <c r="F28" s="47">
        <f>SUM(F8:F26)</f>
        <v>29932</v>
      </c>
      <c r="G28" s="48">
        <f>SUM(E28:F28)</f>
        <v>56938</v>
      </c>
      <c r="H28" s="46">
        <f>SUM(H8:H26)</f>
        <v>13394</v>
      </c>
      <c r="I28" s="47">
        <f>SUM(I8:I26)</f>
        <v>15419</v>
      </c>
      <c r="J28" s="48">
        <f>SUM(H28:I28)</f>
        <v>28813</v>
      </c>
      <c r="K28" s="14">
        <f>ROUND(E28/B28*100,2)</f>
        <v>66.85</v>
      </c>
      <c r="L28" s="15">
        <f>ROUND(F28/C28*100,2)</f>
        <v>66</v>
      </c>
      <c r="M28" s="121">
        <f>ROUND(G28/D28*100,2)</f>
        <v>66.4</v>
      </c>
    </row>
    <row r="29" spans="1:13" ht="16.5" customHeight="1">
      <c r="A29" s="5"/>
      <c r="B29" s="49"/>
      <c r="C29" s="47"/>
      <c r="D29" s="49"/>
      <c r="E29" s="47"/>
      <c r="F29" s="47"/>
      <c r="G29" s="48"/>
      <c r="H29" s="46"/>
      <c r="I29" s="47"/>
      <c r="J29" s="48"/>
      <c r="K29" s="14"/>
      <c r="L29" s="15"/>
      <c r="M29" s="121"/>
    </row>
    <row r="30" spans="1:13" ht="16.5" customHeight="1">
      <c r="A30" s="5" t="s">
        <v>8</v>
      </c>
      <c r="B30" s="49">
        <v>51245</v>
      </c>
      <c r="C30" s="47">
        <v>63828</v>
      </c>
      <c r="D30" s="49">
        <f>SUM(B30:C30)</f>
        <v>115073</v>
      </c>
      <c r="E30" s="47">
        <v>32093</v>
      </c>
      <c r="F30" s="47">
        <v>38942</v>
      </c>
      <c r="G30" s="48">
        <f>SUM(E30:F30)</f>
        <v>71035</v>
      </c>
      <c r="H30" s="46">
        <v>19152</v>
      </c>
      <c r="I30" s="47">
        <v>24886</v>
      </c>
      <c r="J30" s="48">
        <f>SUM(H30:I30)</f>
        <v>44038</v>
      </c>
      <c r="K30" s="14">
        <f>ROUND(E30/B30*100,2)</f>
        <v>62.63</v>
      </c>
      <c r="L30" s="15">
        <f>ROUND(F30/C30*100,2)</f>
        <v>61.01</v>
      </c>
      <c r="M30" s="121">
        <f>ROUND(G30/D30*100,2)</f>
        <v>61.73</v>
      </c>
    </row>
    <row r="31" spans="1:13" ht="16.5" customHeight="1">
      <c r="A31" s="5"/>
      <c r="B31" s="49"/>
      <c r="C31" s="47"/>
      <c r="D31" s="49"/>
      <c r="E31" s="47"/>
      <c r="F31" s="47"/>
      <c r="G31" s="48"/>
      <c r="H31" s="46"/>
      <c r="I31" s="47"/>
      <c r="J31" s="48"/>
      <c r="K31" s="14"/>
      <c r="L31" s="15"/>
      <c r="M31" s="121"/>
    </row>
    <row r="32" spans="1:13" ht="16.5" customHeight="1">
      <c r="A32" s="23" t="s">
        <v>186</v>
      </c>
      <c r="B32" s="46">
        <f>SUM(B28,B30)</f>
        <v>91645</v>
      </c>
      <c r="C32" s="47">
        <f>SUM(C28,C30)</f>
        <v>109179</v>
      </c>
      <c r="D32" s="49">
        <f>SUM(B32:C32)</f>
        <v>200824</v>
      </c>
      <c r="E32" s="47">
        <f>SUM(E28,E30)</f>
        <v>59099</v>
      </c>
      <c r="F32" s="47">
        <f>SUM(F28,F30)</f>
        <v>68874</v>
      </c>
      <c r="G32" s="48">
        <f>SUM(E32:F32)</f>
        <v>127973</v>
      </c>
      <c r="H32" s="46">
        <f>SUM(H28,H30)</f>
        <v>32546</v>
      </c>
      <c r="I32" s="47">
        <f>SUM(I28,I30)</f>
        <v>40305</v>
      </c>
      <c r="J32" s="48">
        <f>SUM(H32:I32)</f>
        <v>72851</v>
      </c>
      <c r="K32" s="14">
        <f>ROUND(E32/B32*100,2)</f>
        <v>64.49</v>
      </c>
      <c r="L32" s="15">
        <f>ROUND(F32/C32*100,2)</f>
        <v>63.08</v>
      </c>
      <c r="M32" s="121">
        <f>ROUND(G32/D32*100,2)</f>
        <v>63.72</v>
      </c>
    </row>
    <row r="33" spans="1:13" ht="16.5" customHeight="1">
      <c r="A33" s="5"/>
      <c r="B33" s="49"/>
      <c r="C33" s="47"/>
      <c r="D33" s="49"/>
      <c r="E33" s="47"/>
      <c r="F33" s="47"/>
      <c r="G33" s="48"/>
      <c r="H33" s="46"/>
      <c r="I33" s="47"/>
      <c r="J33" s="48"/>
      <c r="K33" s="14"/>
      <c r="L33" s="15"/>
      <c r="M33" s="121"/>
    </row>
    <row r="34" spans="1:13" ht="16.5" customHeight="1">
      <c r="A34" s="23" t="s">
        <v>87</v>
      </c>
      <c r="B34" s="49">
        <v>423958</v>
      </c>
      <c r="C34" s="47">
        <v>469736</v>
      </c>
      <c r="D34" s="49">
        <f>SUM(B34:C34)</f>
        <v>893694</v>
      </c>
      <c r="E34" s="47">
        <v>285232</v>
      </c>
      <c r="F34" s="47">
        <v>312202</v>
      </c>
      <c r="G34" s="48">
        <f>SUM(E34:F34)</f>
        <v>597434</v>
      </c>
      <c r="H34" s="46">
        <v>138726</v>
      </c>
      <c r="I34" s="47">
        <v>157534</v>
      </c>
      <c r="J34" s="48">
        <f>SUM(H34:I34)</f>
        <v>296260</v>
      </c>
      <c r="K34" s="14">
        <f aca="true" t="shared" si="4" ref="K34:M36">ROUND(E34/B34*100,2)</f>
        <v>67.28</v>
      </c>
      <c r="L34" s="15">
        <f t="shared" si="4"/>
        <v>66.46</v>
      </c>
      <c r="M34" s="121">
        <f t="shared" si="4"/>
        <v>66.85</v>
      </c>
    </row>
    <row r="35" spans="1:13" ht="16.5" customHeight="1">
      <c r="A35" s="5" t="s">
        <v>10</v>
      </c>
      <c r="B35" s="49">
        <v>1727195</v>
      </c>
      <c r="C35" s="47">
        <v>1983672</v>
      </c>
      <c r="D35" s="49">
        <f>SUM(B35:C35)</f>
        <v>3710867</v>
      </c>
      <c r="E35" s="47">
        <v>1057868</v>
      </c>
      <c r="F35" s="47">
        <v>1194229</v>
      </c>
      <c r="G35" s="48">
        <f>SUM(E35:F35)</f>
        <v>2252097</v>
      </c>
      <c r="H35" s="46">
        <v>669327</v>
      </c>
      <c r="I35" s="47">
        <v>789443</v>
      </c>
      <c r="J35" s="48">
        <f>SUM(H35:I35)</f>
        <v>1458770</v>
      </c>
      <c r="K35" s="14">
        <f t="shared" si="4"/>
        <v>61.25</v>
      </c>
      <c r="L35" s="15">
        <f t="shared" si="4"/>
        <v>60.2</v>
      </c>
      <c r="M35" s="121">
        <f t="shared" si="4"/>
        <v>60.69</v>
      </c>
    </row>
    <row r="36" spans="1:13" ht="16.5" customHeight="1" thickBot="1">
      <c r="A36" s="80" t="s">
        <v>11</v>
      </c>
      <c r="B36" s="53">
        <f>SUM(B34:B35)</f>
        <v>2151153</v>
      </c>
      <c r="C36" s="51">
        <f>SUM(C34:C35)</f>
        <v>2453408</v>
      </c>
      <c r="D36" s="53">
        <f>SUM(B36:C36)</f>
        <v>4604561</v>
      </c>
      <c r="E36" s="51">
        <f>SUM(E34:E35)</f>
        <v>1343100</v>
      </c>
      <c r="F36" s="51">
        <f>SUM(F34:F35)</f>
        <v>1506431</v>
      </c>
      <c r="G36" s="52">
        <f>SUM(E36:F36)</f>
        <v>2849531</v>
      </c>
      <c r="H36" s="50">
        <f>SUM(H34:H35)</f>
        <v>808053</v>
      </c>
      <c r="I36" s="51">
        <f>SUM(I34:I35)</f>
        <v>946977</v>
      </c>
      <c r="J36" s="52">
        <f>SUM(H36:I36)</f>
        <v>1755030</v>
      </c>
      <c r="K36" s="16">
        <f t="shared" si="4"/>
        <v>62.44</v>
      </c>
      <c r="L36" s="17">
        <f t="shared" si="4"/>
        <v>61.4</v>
      </c>
      <c r="M36" s="122">
        <f t="shared" si="4"/>
        <v>61.88</v>
      </c>
    </row>
  </sheetData>
  <sheetProtection/>
  <mergeCells count="7">
    <mergeCell ref="K5:M5"/>
    <mergeCell ref="E5:G5"/>
    <mergeCell ref="L4:M4"/>
    <mergeCell ref="A5:A7"/>
    <mergeCell ref="B5:D5"/>
    <mergeCell ref="A3:D4"/>
    <mergeCell ref="H5:J5"/>
  </mergeCells>
  <printOptions/>
  <pageMargins left="0.7874015748031497" right="0.7874015748031497" top="0.984251968503937" bottom="0.7874015748031497" header="0.5118110236220472" footer="0.5118110236220472"/>
  <pageSetup fitToHeight="1" fitToWidth="1" horizontalDpi="600" verticalDpi="600" orientation="landscape" paperSize="9" scale="84" r:id="rId1"/>
  <ignoredErrors>
    <ignoredError sqref="G28:G35 D28:D36"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M34"/>
  <sheetViews>
    <sheetView zoomScaleSheetLayoutView="75" zoomScalePageLayoutView="0" workbookViewId="0" topLeftCell="A1">
      <pane xSplit="1" ySplit="5" topLeftCell="E6" activePane="bottomRight" state="frozen"/>
      <selection pane="topLeft" activeCell="A31" sqref="A31"/>
      <selection pane="topRight" activeCell="A31" sqref="A31"/>
      <selection pane="bottomLeft" activeCell="A31" sqref="A31"/>
      <selection pane="bottomRight" activeCell="A31" sqref="A31"/>
    </sheetView>
  </sheetViews>
  <sheetFormatPr defaultColWidth="9.00390625" defaultRowHeight="13.5"/>
  <cols>
    <col min="1" max="1" width="10.75390625" style="0" customWidth="1"/>
    <col min="2" max="13" width="11.625" style="0" customWidth="1"/>
  </cols>
  <sheetData>
    <row r="1" spans="1:13" ht="13.5">
      <c r="A1" s="199" t="s">
        <v>166</v>
      </c>
      <c r="B1" s="199"/>
      <c r="C1" s="199"/>
      <c r="D1" s="199"/>
      <c r="M1" s="96"/>
    </row>
    <row r="2" spans="1:13" ht="14.25" customHeight="1" thickBot="1">
      <c r="A2" s="200"/>
      <c r="B2" s="200"/>
      <c r="C2" s="200"/>
      <c r="D2" s="200"/>
      <c r="L2" s="174" t="s">
        <v>192</v>
      </c>
      <c r="M2" s="174"/>
    </row>
    <row r="3" spans="1:13" ht="25.5" customHeight="1">
      <c r="A3" s="175" t="s">
        <v>131</v>
      </c>
      <c r="B3" s="173" t="s">
        <v>88</v>
      </c>
      <c r="C3" s="169"/>
      <c r="D3" s="178"/>
      <c r="E3" s="168" t="s">
        <v>89</v>
      </c>
      <c r="F3" s="169"/>
      <c r="G3" s="170"/>
      <c r="H3" s="168" t="s">
        <v>90</v>
      </c>
      <c r="I3" s="169"/>
      <c r="J3" s="170"/>
      <c r="K3" s="171" t="s">
        <v>91</v>
      </c>
      <c r="L3" s="172"/>
      <c r="M3" s="173"/>
    </row>
    <row r="4" spans="1:13" ht="13.5">
      <c r="A4" s="176"/>
      <c r="B4" s="7"/>
      <c r="C4" s="7"/>
      <c r="D4" s="7" t="s">
        <v>92</v>
      </c>
      <c r="E4" s="8"/>
      <c r="F4" s="7"/>
      <c r="G4" s="6" t="s">
        <v>92</v>
      </c>
      <c r="H4" s="8"/>
      <c r="I4" s="7"/>
      <c r="J4" s="6" t="s">
        <v>92</v>
      </c>
      <c r="K4" s="9"/>
      <c r="L4" s="9"/>
      <c r="M4" s="132" t="s">
        <v>128</v>
      </c>
    </row>
    <row r="5" spans="1:13" ht="21" customHeight="1">
      <c r="A5" s="177"/>
      <c r="B5" s="13" t="s">
        <v>94</v>
      </c>
      <c r="C5" s="11" t="s">
        <v>95</v>
      </c>
      <c r="D5" s="13" t="s">
        <v>96</v>
      </c>
      <c r="E5" s="11" t="s">
        <v>94</v>
      </c>
      <c r="F5" s="11" t="s">
        <v>95</v>
      </c>
      <c r="G5" s="12" t="s">
        <v>96</v>
      </c>
      <c r="H5" s="10" t="s">
        <v>94</v>
      </c>
      <c r="I5" s="11" t="s">
        <v>95</v>
      </c>
      <c r="J5" s="12" t="s">
        <v>96</v>
      </c>
      <c r="K5" s="13" t="s">
        <v>94</v>
      </c>
      <c r="L5" s="11" t="s">
        <v>95</v>
      </c>
      <c r="M5" s="119" t="s">
        <v>96</v>
      </c>
    </row>
    <row r="6" spans="1:13" ht="16.5" customHeight="1">
      <c r="A6" s="5" t="s">
        <v>67</v>
      </c>
      <c r="B6" s="49">
        <f>SUM('ウ比例代表投票結果'!B8)-'オ比例代表（うち在外）投票結果 '!B8</f>
        <v>758</v>
      </c>
      <c r="C6" s="47">
        <f>SUM('ウ比例代表投票結果'!C8)-'オ比例代表（うち在外）投票結果 '!C8</f>
        <v>891</v>
      </c>
      <c r="D6" s="49">
        <f aca="true" t="shared" si="0" ref="D6:D24">SUM(B6:C6)</f>
        <v>1649</v>
      </c>
      <c r="E6" s="47">
        <f>SUM('ウ比例代表投票結果'!E8)-'オ比例代表（うち在外）投票結果 '!E8</f>
        <v>555</v>
      </c>
      <c r="F6" s="47">
        <f>SUM('ウ比例代表投票結果'!F8)-'オ比例代表（うち在外）投票結果 '!F8</f>
        <v>627</v>
      </c>
      <c r="G6" s="48">
        <f aca="true" t="shared" si="1" ref="G6:G24">SUM(E6:F6)</f>
        <v>1182</v>
      </c>
      <c r="H6" s="46">
        <f>SUM('ウ比例代表投票結果'!H8)-'オ比例代表（うち在外）投票結果 '!H8</f>
        <v>203</v>
      </c>
      <c r="I6" s="47">
        <f>SUM('ウ比例代表投票結果'!I8)-'オ比例代表（うち在外）投票結果 '!I8</f>
        <v>264</v>
      </c>
      <c r="J6" s="48">
        <f aca="true" t="shared" si="2" ref="J6:J24">SUM(H6:I6)</f>
        <v>467</v>
      </c>
      <c r="K6" s="14">
        <f aca="true" t="shared" si="3" ref="K6:K24">ROUND(E6/B6*100,2)</f>
        <v>73.22</v>
      </c>
      <c r="L6" s="15">
        <f aca="true" t="shared" si="4" ref="L6:L24">ROUND(F6/C6*100,2)</f>
        <v>70.37</v>
      </c>
      <c r="M6" s="120">
        <f aca="true" t="shared" si="5" ref="M6:M24">ROUND(G6/D6*100,2)</f>
        <v>71.68</v>
      </c>
    </row>
    <row r="7" spans="1:13" ht="16.5" customHeight="1">
      <c r="A7" s="5" t="s">
        <v>68</v>
      </c>
      <c r="B7" s="49">
        <f>SUM('ウ比例代表投票結果'!B9)-'オ比例代表（うち在外）投票結果 '!B9</f>
        <v>1411</v>
      </c>
      <c r="C7" s="47">
        <f>SUM('ウ比例代表投票結果'!C9)-'オ比例代表（うち在外）投票結果 '!C9</f>
        <v>1568</v>
      </c>
      <c r="D7" s="49">
        <f t="shared" si="0"/>
        <v>2979</v>
      </c>
      <c r="E7" s="47">
        <f>SUM('ウ比例代表投票結果'!E9)-'オ比例代表（うち在外）投票結果 '!E9</f>
        <v>912</v>
      </c>
      <c r="F7" s="47">
        <f>SUM('ウ比例代表投票結果'!F9)-'オ比例代表（うち在外）投票結果 '!F9</f>
        <v>1064</v>
      </c>
      <c r="G7" s="48">
        <f t="shared" si="1"/>
        <v>1976</v>
      </c>
      <c r="H7" s="46">
        <f>SUM('ウ比例代表投票結果'!H9)-'オ比例代表（うち在外）投票結果 '!H9</f>
        <v>499</v>
      </c>
      <c r="I7" s="47">
        <f>SUM('ウ比例代表投票結果'!I9)-'オ比例代表（うち在外）投票結果 '!I9</f>
        <v>504</v>
      </c>
      <c r="J7" s="48">
        <f t="shared" si="2"/>
        <v>1003</v>
      </c>
      <c r="K7" s="14">
        <f t="shared" si="3"/>
        <v>64.64</v>
      </c>
      <c r="L7" s="15">
        <f t="shared" si="4"/>
        <v>67.86</v>
      </c>
      <c r="M7" s="120">
        <f t="shared" si="5"/>
        <v>66.33</v>
      </c>
    </row>
    <row r="8" spans="1:13" ht="16.5" customHeight="1">
      <c r="A8" s="5" t="s">
        <v>69</v>
      </c>
      <c r="B8" s="49">
        <f>SUM('ウ比例代表投票結果'!B10)-'オ比例代表（うち在外）投票結果 '!B10</f>
        <v>1233</v>
      </c>
      <c r="C8" s="47">
        <f>SUM('ウ比例代表投票結果'!C10)-'オ比例代表（うち在外）投票結果 '!C10</f>
        <v>1434</v>
      </c>
      <c r="D8" s="49">
        <f t="shared" si="0"/>
        <v>2667</v>
      </c>
      <c r="E8" s="47">
        <f>SUM('ウ比例代表投票結果'!E10)-'オ比例代表（うち在外）投票結果 '!E10</f>
        <v>932</v>
      </c>
      <c r="F8" s="47">
        <f>SUM('ウ比例代表投票結果'!F10)-'オ比例代表（うち在外）投票結果 '!F10</f>
        <v>1082</v>
      </c>
      <c r="G8" s="48">
        <f t="shared" si="1"/>
        <v>2014</v>
      </c>
      <c r="H8" s="46">
        <f>SUM('ウ比例代表投票結果'!H10)-'オ比例代表（うち在外）投票結果 '!H10</f>
        <v>301</v>
      </c>
      <c r="I8" s="47">
        <f>SUM('ウ比例代表投票結果'!I10)-'オ比例代表（うち在外）投票結果 '!I10</f>
        <v>352</v>
      </c>
      <c r="J8" s="48">
        <f t="shared" si="2"/>
        <v>653</v>
      </c>
      <c r="K8" s="14">
        <f t="shared" si="3"/>
        <v>75.59</v>
      </c>
      <c r="L8" s="15">
        <f t="shared" si="4"/>
        <v>75.45</v>
      </c>
      <c r="M8" s="120">
        <f t="shared" si="5"/>
        <v>75.52</v>
      </c>
    </row>
    <row r="9" spans="1:13" ht="16.5" customHeight="1">
      <c r="A9" s="5" t="s">
        <v>70</v>
      </c>
      <c r="B9" s="49">
        <f>SUM('ウ比例代表投票結果'!B11)-'オ比例代表（うち在外）投票結果 '!B11</f>
        <v>2137</v>
      </c>
      <c r="C9" s="47">
        <f>SUM('ウ比例代表投票結果'!C11)-'オ比例代表（うち在外）投票結果 '!C11</f>
        <v>2398</v>
      </c>
      <c r="D9" s="49">
        <f t="shared" si="0"/>
        <v>4535</v>
      </c>
      <c r="E9" s="47">
        <f>SUM('ウ比例代表投票結果'!E11)-'オ比例代表（うち在外）投票結果 '!E11</f>
        <v>1578</v>
      </c>
      <c r="F9" s="47">
        <f>SUM('ウ比例代表投票結果'!F11)-'オ比例代表（うち在外）投票結果 '!F11</f>
        <v>1737</v>
      </c>
      <c r="G9" s="48">
        <f t="shared" si="1"/>
        <v>3315</v>
      </c>
      <c r="H9" s="46">
        <f>SUM('ウ比例代表投票結果'!H11)-'オ比例代表（うち在外）投票結果 '!H11</f>
        <v>559</v>
      </c>
      <c r="I9" s="47">
        <f>SUM('ウ比例代表投票結果'!I11)-'オ比例代表（うち在外）投票結果 '!I11</f>
        <v>661</v>
      </c>
      <c r="J9" s="48">
        <f t="shared" si="2"/>
        <v>1220</v>
      </c>
      <c r="K9" s="14">
        <f t="shared" si="3"/>
        <v>73.84</v>
      </c>
      <c r="L9" s="15">
        <f t="shared" si="4"/>
        <v>72.44</v>
      </c>
      <c r="M9" s="120">
        <f t="shared" si="5"/>
        <v>73.1</v>
      </c>
    </row>
    <row r="10" spans="1:13" ht="16.5" customHeight="1">
      <c r="A10" s="5" t="s">
        <v>71</v>
      </c>
      <c r="B10" s="49">
        <f>SUM('ウ比例代表投票結果'!B12)-'オ比例代表（うち在外）投票結果 '!B12</f>
        <v>1852</v>
      </c>
      <c r="C10" s="47">
        <f>SUM('ウ比例代表投票結果'!C12)-'オ比例代表（うち在外）投票結果 '!C12</f>
        <v>2005</v>
      </c>
      <c r="D10" s="49">
        <f t="shared" si="0"/>
        <v>3857</v>
      </c>
      <c r="E10" s="47">
        <f>SUM('ウ比例代表投票結果'!E12)-'オ比例代表（うち在外）投票結果 '!E12</f>
        <v>1291</v>
      </c>
      <c r="F10" s="47">
        <f>SUM('ウ比例代表投票結果'!F12)-'オ比例代表（うち在外）投票結果 '!F12</f>
        <v>1383</v>
      </c>
      <c r="G10" s="48">
        <f t="shared" si="1"/>
        <v>2674</v>
      </c>
      <c r="H10" s="46">
        <f>SUM('ウ比例代表投票結果'!H12)-'オ比例代表（うち在外）投票結果 '!H12</f>
        <v>561</v>
      </c>
      <c r="I10" s="47">
        <f>SUM('ウ比例代表投票結果'!I12)-'オ比例代表（うち在外）投票結果 '!I12</f>
        <v>622</v>
      </c>
      <c r="J10" s="48">
        <f t="shared" si="2"/>
        <v>1183</v>
      </c>
      <c r="K10" s="14">
        <f t="shared" si="3"/>
        <v>69.71</v>
      </c>
      <c r="L10" s="15">
        <f t="shared" si="4"/>
        <v>68.98</v>
      </c>
      <c r="M10" s="120">
        <f t="shared" si="5"/>
        <v>69.33</v>
      </c>
    </row>
    <row r="11" spans="1:13" ht="16.5" customHeight="1">
      <c r="A11" s="5" t="s">
        <v>72</v>
      </c>
      <c r="B11" s="49">
        <f>SUM('ウ比例代表投票結果'!B13)-'オ比例代表（うち在外）投票結果 '!B13</f>
        <v>932</v>
      </c>
      <c r="C11" s="47">
        <f>SUM('ウ比例代表投票結果'!C13)-'オ比例代表（うち在外）投票結果 '!C13</f>
        <v>956</v>
      </c>
      <c r="D11" s="49">
        <f t="shared" si="0"/>
        <v>1888</v>
      </c>
      <c r="E11" s="47">
        <f>SUM('ウ比例代表投票結果'!E13)-'オ比例代表（うち在外）投票結果 '!E13</f>
        <v>709</v>
      </c>
      <c r="F11" s="47">
        <f>SUM('ウ比例代表投票結果'!F13)-'オ比例代表（うち在外）投票結果 '!F13</f>
        <v>716</v>
      </c>
      <c r="G11" s="48">
        <f t="shared" si="1"/>
        <v>1425</v>
      </c>
      <c r="H11" s="46">
        <f>SUM('ウ比例代表投票結果'!H13)-'オ比例代表（うち在外）投票結果 '!H13</f>
        <v>223</v>
      </c>
      <c r="I11" s="47">
        <f>SUM('ウ比例代表投票結果'!I13)-'オ比例代表（うち在外）投票結果 '!I13</f>
        <v>240</v>
      </c>
      <c r="J11" s="48">
        <f t="shared" si="2"/>
        <v>463</v>
      </c>
      <c r="K11" s="14">
        <f t="shared" si="3"/>
        <v>76.07</v>
      </c>
      <c r="L11" s="15">
        <f t="shared" si="4"/>
        <v>74.9</v>
      </c>
      <c r="M11" s="120">
        <f t="shared" si="5"/>
        <v>75.48</v>
      </c>
    </row>
    <row r="12" spans="1:13" ht="16.5" customHeight="1">
      <c r="A12" s="5" t="s">
        <v>73</v>
      </c>
      <c r="B12" s="49">
        <f>SUM('ウ比例代表投票結果'!B14)-'オ比例代表（うち在外）投票結果 '!B14</f>
        <v>797</v>
      </c>
      <c r="C12" s="47">
        <f>SUM('ウ比例代表投票結果'!C14)-'オ比例代表（うち在外）投票結果 '!C14</f>
        <v>848</v>
      </c>
      <c r="D12" s="49">
        <f t="shared" si="0"/>
        <v>1645</v>
      </c>
      <c r="E12" s="47">
        <f>SUM('ウ比例代表投票結果'!E14)-'オ比例代表（うち在外）投票結果 '!E14</f>
        <v>474</v>
      </c>
      <c r="F12" s="47">
        <f>SUM('ウ比例代表投票結果'!F14)-'オ比例代表（うち在外）投票結果 '!F14</f>
        <v>521</v>
      </c>
      <c r="G12" s="48">
        <f t="shared" si="1"/>
        <v>995</v>
      </c>
      <c r="H12" s="46">
        <f>SUM('ウ比例代表投票結果'!H14)-'オ比例代表（うち在外）投票結果 '!H14</f>
        <v>323</v>
      </c>
      <c r="I12" s="47">
        <f>SUM('ウ比例代表投票結果'!I14)-'オ比例代表（うち在外）投票結果 '!I14</f>
        <v>327</v>
      </c>
      <c r="J12" s="48">
        <f t="shared" si="2"/>
        <v>650</v>
      </c>
      <c r="K12" s="14">
        <f t="shared" si="3"/>
        <v>59.47</v>
      </c>
      <c r="L12" s="15">
        <f t="shared" si="4"/>
        <v>61.44</v>
      </c>
      <c r="M12" s="120">
        <f t="shared" si="5"/>
        <v>60.49</v>
      </c>
    </row>
    <row r="13" spans="1:13" ht="16.5" customHeight="1">
      <c r="A13" s="5" t="s">
        <v>74</v>
      </c>
      <c r="B13" s="49">
        <f>SUM('ウ比例代表投票結果'!B15)-'オ比例代表（うち在外）投票結果 '!B15</f>
        <v>1089</v>
      </c>
      <c r="C13" s="47">
        <f>SUM('ウ比例代表投票結果'!C15)-'オ比例代表（うち在外）投票結果 '!C15</f>
        <v>1094</v>
      </c>
      <c r="D13" s="49">
        <f t="shared" si="0"/>
        <v>2183</v>
      </c>
      <c r="E13" s="47">
        <f>SUM('ウ比例代表投票結果'!E15)-'オ比例代表（うち在外）投票結果 '!E15</f>
        <v>787</v>
      </c>
      <c r="F13" s="47">
        <f>SUM('ウ比例代表投票結果'!F15)-'オ比例代表（うち在外）投票結果 '!F15</f>
        <v>777</v>
      </c>
      <c r="G13" s="48">
        <f t="shared" si="1"/>
        <v>1564</v>
      </c>
      <c r="H13" s="46">
        <f>SUM('ウ比例代表投票結果'!H15)-'オ比例代表（うち在外）投票結果 '!H15</f>
        <v>302</v>
      </c>
      <c r="I13" s="47">
        <f>SUM('ウ比例代表投票結果'!I15)-'オ比例代表（うち在外）投票結果 '!I15</f>
        <v>317</v>
      </c>
      <c r="J13" s="48">
        <f t="shared" si="2"/>
        <v>619</v>
      </c>
      <c r="K13" s="14">
        <f t="shared" si="3"/>
        <v>72.27</v>
      </c>
      <c r="L13" s="15">
        <f t="shared" si="4"/>
        <v>71.02</v>
      </c>
      <c r="M13" s="120">
        <f t="shared" si="5"/>
        <v>71.64</v>
      </c>
    </row>
    <row r="14" spans="1:13" ht="16.5" customHeight="1">
      <c r="A14" s="5" t="s">
        <v>75</v>
      </c>
      <c r="B14" s="49">
        <f>SUM('ウ比例代表投票結果'!B16)-'オ比例代表（うち在外）投票結果 '!B16</f>
        <v>1369</v>
      </c>
      <c r="C14" s="47">
        <f>SUM('ウ比例代表投票結果'!C16)-'オ比例代表（うち在外）投票結果 '!C16</f>
        <v>1504</v>
      </c>
      <c r="D14" s="49">
        <f t="shared" si="0"/>
        <v>2873</v>
      </c>
      <c r="E14" s="47">
        <f>SUM('ウ比例代表投票結果'!E16)-'オ比例代表（うち在外）投票結果 '!E16</f>
        <v>1020</v>
      </c>
      <c r="F14" s="47">
        <f>SUM('ウ比例代表投票結果'!F16)-'オ比例代表（うち在外）投票結果 '!F16</f>
        <v>1129</v>
      </c>
      <c r="G14" s="48">
        <f t="shared" si="1"/>
        <v>2149</v>
      </c>
      <c r="H14" s="46">
        <f>SUM('ウ比例代表投票結果'!H16)-'オ比例代表（うち在外）投票結果 '!H16</f>
        <v>349</v>
      </c>
      <c r="I14" s="47">
        <f>SUM('ウ比例代表投票結果'!I16)-'オ比例代表（うち在外）投票結果 '!I16</f>
        <v>375</v>
      </c>
      <c r="J14" s="48">
        <f t="shared" si="2"/>
        <v>724</v>
      </c>
      <c r="K14" s="14">
        <f t="shared" si="3"/>
        <v>74.51</v>
      </c>
      <c r="L14" s="15">
        <f t="shared" si="4"/>
        <v>75.07</v>
      </c>
      <c r="M14" s="120">
        <f t="shared" si="5"/>
        <v>74.8</v>
      </c>
    </row>
    <row r="15" spans="1:13" ht="16.5" customHeight="1">
      <c r="A15" s="5" t="s">
        <v>76</v>
      </c>
      <c r="B15" s="49">
        <f>SUM('ウ比例代表投票結果'!B17)-'オ比例代表（うち在外）投票結果 '!B17</f>
        <v>6236</v>
      </c>
      <c r="C15" s="47">
        <f>SUM('ウ比例代表投票結果'!C17)-'オ比例代表（うち在外）投票結果 '!C17</f>
        <v>6400</v>
      </c>
      <c r="D15" s="49">
        <f t="shared" si="0"/>
        <v>12636</v>
      </c>
      <c r="E15" s="47">
        <f>SUM('ウ比例代表投票結果'!E17)-'オ比例代表（うち在外）投票結果 '!E17</f>
        <v>4267</v>
      </c>
      <c r="F15" s="47">
        <f>SUM('ウ比例代表投票結果'!F17)-'オ比例代表（うち在外）投票結果 '!F17</f>
        <v>4270</v>
      </c>
      <c r="G15" s="48">
        <f t="shared" si="1"/>
        <v>8537</v>
      </c>
      <c r="H15" s="46">
        <f>SUM('ウ比例代表投票結果'!H17)-'オ比例代表（うち在外）投票結果 '!H17</f>
        <v>1969</v>
      </c>
      <c r="I15" s="47">
        <f>SUM('ウ比例代表投票結果'!I17)-'オ比例代表（うち在外）投票結果 '!I17</f>
        <v>2130</v>
      </c>
      <c r="J15" s="48">
        <f t="shared" si="2"/>
        <v>4099</v>
      </c>
      <c r="K15" s="14">
        <f t="shared" si="3"/>
        <v>68.43</v>
      </c>
      <c r="L15" s="15">
        <f t="shared" si="4"/>
        <v>66.72</v>
      </c>
      <c r="M15" s="120">
        <f t="shared" si="5"/>
        <v>67.56</v>
      </c>
    </row>
    <row r="16" spans="1:13" ht="16.5" customHeight="1">
      <c r="A16" s="5" t="s">
        <v>77</v>
      </c>
      <c r="B16" s="49">
        <f>SUM('ウ比例代表投票結果'!B18)-'オ比例代表（うち在外）投票結果 '!B18</f>
        <v>2656</v>
      </c>
      <c r="C16" s="47">
        <f>SUM('ウ比例代表投票結果'!C18)-'オ比例代表（うち在外）投票結果 '!C18</f>
        <v>2769</v>
      </c>
      <c r="D16" s="49">
        <f t="shared" si="0"/>
        <v>5425</v>
      </c>
      <c r="E16" s="47">
        <f>SUM('ウ比例代表投票結果'!E18)-'オ比例代表（うち在外）投票結果 '!E18</f>
        <v>1797</v>
      </c>
      <c r="F16" s="47">
        <f>SUM('ウ比例代表投票結果'!F18)-'オ比例代表（うち在外）投票結果 '!F18</f>
        <v>1829</v>
      </c>
      <c r="G16" s="48">
        <f t="shared" si="1"/>
        <v>3626</v>
      </c>
      <c r="H16" s="46">
        <f>SUM('ウ比例代表投票結果'!H18)-'オ比例代表（うち在外）投票結果 '!H18</f>
        <v>859</v>
      </c>
      <c r="I16" s="47">
        <f>SUM('ウ比例代表投票結果'!I18)-'オ比例代表（うち在外）投票結果 '!I18</f>
        <v>940</v>
      </c>
      <c r="J16" s="48">
        <f t="shared" si="2"/>
        <v>1799</v>
      </c>
      <c r="K16" s="14">
        <f t="shared" si="3"/>
        <v>67.66</v>
      </c>
      <c r="L16" s="15">
        <f t="shared" si="4"/>
        <v>66.05</v>
      </c>
      <c r="M16" s="120">
        <f t="shared" si="5"/>
        <v>66.84</v>
      </c>
    </row>
    <row r="17" spans="1:13" ht="16.5" customHeight="1">
      <c r="A17" s="5" t="s">
        <v>78</v>
      </c>
      <c r="B17" s="49">
        <f>SUM('ウ比例代表投票結果'!B19)-'オ比例代表（うち在外）投票結果 '!B19</f>
        <v>5793</v>
      </c>
      <c r="C17" s="47">
        <f>SUM('ウ比例代表投票結果'!C19)-'オ比例代表（うち在外）投票結果 '!C19</f>
        <v>6859</v>
      </c>
      <c r="D17" s="49">
        <f t="shared" si="0"/>
        <v>12652</v>
      </c>
      <c r="E17" s="47">
        <f>SUM('ウ比例代表投票結果'!E19)-'オ比例代表（うち在外）投票結果 '!E19</f>
        <v>3673</v>
      </c>
      <c r="F17" s="47">
        <f>SUM('ウ比例代表投票結果'!F19)-'オ比例代表（うち在外）投票結果 '!F19</f>
        <v>4290</v>
      </c>
      <c r="G17" s="48">
        <f t="shared" si="1"/>
        <v>7963</v>
      </c>
      <c r="H17" s="46">
        <f>SUM('ウ比例代表投票結果'!H19)-'オ比例代表（うち在外）投票結果 '!H19</f>
        <v>2120</v>
      </c>
      <c r="I17" s="47">
        <f>SUM('ウ比例代表投票結果'!I19)-'オ比例代表（うち在外）投票結果 '!I19</f>
        <v>2569</v>
      </c>
      <c r="J17" s="48">
        <f t="shared" si="2"/>
        <v>4689</v>
      </c>
      <c r="K17" s="14">
        <f t="shared" si="3"/>
        <v>63.4</v>
      </c>
      <c r="L17" s="15">
        <f t="shared" si="4"/>
        <v>62.55</v>
      </c>
      <c r="M17" s="120">
        <f t="shared" si="5"/>
        <v>62.94</v>
      </c>
    </row>
    <row r="18" spans="1:13" ht="16.5" customHeight="1">
      <c r="A18" s="5" t="s">
        <v>79</v>
      </c>
      <c r="B18" s="49">
        <f>SUM('ウ比例代表投票結果'!B20)-'オ比例代表（うち在外）投票結果 '!B20</f>
        <v>732</v>
      </c>
      <c r="C18" s="47">
        <f>SUM('ウ比例代表投票結果'!C20)-'オ比例代表（うち在外）投票結果 '!C20</f>
        <v>891</v>
      </c>
      <c r="D18" s="49">
        <f t="shared" si="0"/>
        <v>1623</v>
      </c>
      <c r="E18" s="47">
        <f>SUM('ウ比例代表投票結果'!E20)-'オ比例代表（うち在外）投票結果 '!E20</f>
        <v>557</v>
      </c>
      <c r="F18" s="47">
        <f>SUM('ウ比例代表投票結果'!F20)-'オ比例代表（うち在外）投票結果 '!F20</f>
        <v>647</v>
      </c>
      <c r="G18" s="48">
        <f t="shared" si="1"/>
        <v>1204</v>
      </c>
      <c r="H18" s="46">
        <f>SUM('ウ比例代表投票結果'!H20)-'オ比例代表（うち在外）投票結果 '!H20</f>
        <v>175</v>
      </c>
      <c r="I18" s="47">
        <f>SUM('ウ比例代表投票結果'!I20)-'オ比例代表（うち在外）投票結果 '!I20</f>
        <v>244</v>
      </c>
      <c r="J18" s="48">
        <f t="shared" si="2"/>
        <v>419</v>
      </c>
      <c r="K18" s="14">
        <f t="shared" si="3"/>
        <v>76.09</v>
      </c>
      <c r="L18" s="15">
        <f t="shared" si="4"/>
        <v>72.62</v>
      </c>
      <c r="M18" s="120">
        <f t="shared" si="5"/>
        <v>74.18</v>
      </c>
    </row>
    <row r="19" spans="1:13" ht="16.5" customHeight="1">
      <c r="A19" s="5" t="s">
        <v>80</v>
      </c>
      <c r="B19" s="49">
        <f>SUM('ウ比例代表投票結果'!B21)-'オ比例代表（うち在外）投票結果 '!B21</f>
        <v>437</v>
      </c>
      <c r="C19" s="47">
        <f>SUM('ウ比例代表投票結果'!C21)-'オ比例代表（うち在外）投票結果 '!C21</f>
        <v>509</v>
      </c>
      <c r="D19" s="49">
        <f t="shared" si="0"/>
        <v>946</v>
      </c>
      <c r="E19" s="47">
        <f>SUM('ウ比例代表投票結果'!E21)-'オ比例代表（うち在外）投票結果 '!E21</f>
        <v>344</v>
      </c>
      <c r="F19" s="47">
        <f>SUM('ウ比例代表投票結果'!F21)-'オ比例代表（うち在外）投票結果 '!F21</f>
        <v>405</v>
      </c>
      <c r="G19" s="48">
        <f t="shared" si="1"/>
        <v>749</v>
      </c>
      <c r="H19" s="46">
        <f>SUM('ウ比例代表投票結果'!H21)-'オ比例代表（うち在外）投票結果 '!H21</f>
        <v>93</v>
      </c>
      <c r="I19" s="47">
        <f>SUM('ウ比例代表投票結果'!I21)-'オ比例代表（うち在外）投票結果 '!I21</f>
        <v>104</v>
      </c>
      <c r="J19" s="48">
        <f t="shared" si="2"/>
        <v>197</v>
      </c>
      <c r="K19" s="14">
        <f t="shared" si="3"/>
        <v>78.72</v>
      </c>
      <c r="L19" s="15">
        <f t="shared" si="4"/>
        <v>79.57</v>
      </c>
      <c r="M19" s="120">
        <f t="shared" si="5"/>
        <v>79.18</v>
      </c>
    </row>
    <row r="20" spans="1:13" ht="16.5" customHeight="1">
      <c r="A20" s="5" t="s">
        <v>81</v>
      </c>
      <c r="B20" s="49">
        <f>SUM('ウ比例代表投票結果'!B22)-'オ比例代表（うち在外）投票結果 '!B22</f>
        <v>1051</v>
      </c>
      <c r="C20" s="47">
        <f>SUM('ウ比例代表投票結果'!C22)-'オ比例代表（うち在外）投票結果 '!C22</f>
        <v>1277</v>
      </c>
      <c r="D20" s="49">
        <f t="shared" si="0"/>
        <v>2328</v>
      </c>
      <c r="E20" s="47">
        <f>SUM('ウ比例代表投票結果'!E22)-'オ比例代表（うち在外）投票結果 '!E22</f>
        <v>688</v>
      </c>
      <c r="F20" s="47">
        <f>SUM('ウ比例代表投票結果'!F22)-'オ比例代表（うち在外）投票結果 '!F22</f>
        <v>828</v>
      </c>
      <c r="G20" s="48">
        <f t="shared" si="1"/>
        <v>1516</v>
      </c>
      <c r="H20" s="46">
        <f>SUM('ウ比例代表投票結果'!H22)-'オ比例代表（うち在外）投票結果 '!H22</f>
        <v>363</v>
      </c>
      <c r="I20" s="47">
        <f>SUM('ウ比例代表投票結果'!I22)-'オ比例代表（うち在外）投票結果 '!I22</f>
        <v>449</v>
      </c>
      <c r="J20" s="48">
        <f t="shared" si="2"/>
        <v>812</v>
      </c>
      <c r="K20" s="14">
        <f t="shared" si="3"/>
        <v>65.46</v>
      </c>
      <c r="L20" s="15">
        <f t="shared" si="4"/>
        <v>64.84</v>
      </c>
      <c r="M20" s="120">
        <f t="shared" si="5"/>
        <v>65.12</v>
      </c>
    </row>
    <row r="21" spans="1:13" ht="16.5" customHeight="1">
      <c r="A21" s="5" t="s">
        <v>82</v>
      </c>
      <c r="B21" s="49">
        <f>SUM('ウ比例代表投票結果'!B23)-'オ比例代表（うち在外）投票結果 '!B23</f>
        <v>1565</v>
      </c>
      <c r="C21" s="47">
        <f>SUM('ウ比例代表投票結果'!C23)-'オ比例代表（うち在外）投票結果 '!C23</f>
        <v>1818</v>
      </c>
      <c r="D21" s="49">
        <f t="shared" si="0"/>
        <v>3383</v>
      </c>
      <c r="E21" s="47">
        <f>SUM('ウ比例代表投票結果'!E23)-'オ比例代表（うち在外）投票結果 '!E23</f>
        <v>930</v>
      </c>
      <c r="F21" s="47">
        <f>SUM('ウ比例代表投票結果'!F23)-'オ比例代表（うち在外）投票結果 '!F23</f>
        <v>1069</v>
      </c>
      <c r="G21" s="48">
        <f t="shared" si="1"/>
        <v>1999</v>
      </c>
      <c r="H21" s="46">
        <f>SUM('ウ比例代表投票結果'!H23)-'オ比例代表（うち在外）投票結果 '!H23</f>
        <v>635</v>
      </c>
      <c r="I21" s="47">
        <f>SUM('ウ比例代表投票結果'!I23)-'オ比例代表（うち在外）投票結果 '!I23</f>
        <v>749</v>
      </c>
      <c r="J21" s="48">
        <f t="shared" si="2"/>
        <v>1384</v>
      </c>
      <c r="K21" s="14">
        <f t="shared" si="3"/>
        <v>59.42</v>
      </c>
      <c r="L21" s="15">
        <f t="shared" si="4"/>
        <v>58.8</v>
      </c>
      <c r="M21" s="121">
        <f t="shared" si="5"/>
        <v>59.09</v>
      </c>
    </row>
    <row r="22" spans="1:13" ht="16.5" customHeight="1">
      <c r="A22" s="5" t="s">
        <v>83</v>
      </c>
      <c r="B22" s="49">
        <f>SUM('ウ比例代表投票結果'!B24)-'オ比例代表（うち在外）投票結果 '!B24</f>
        <v>1538</v>
      </c>
      <c r="C22" s="47">
        <f>SUM('ウ比例代表投票結果'!C24)-'オ比例代表（うち在外）投票結果 '!C24</f>
        <v>1713</v>
      </c>
      <c r="D22" s="49">
        <f t="shared" si="0"/>
        <v>3251</v>
      </c>
      <c r="E22" s="47">
        <f>SUM('ウ比例代表投票結果'!E24)-'オ比例代表（うち在外）投票結果 '!E24</f>
        <v>1049</v>
      </c>
      <c r="F22" s="47">
        <f>SUM('ウ比例代表投票結果'!F24)-'オ比例代表（うち在外）投票結果 '!F24</f>
        <v>1154</v>
      </c>
      <c r="G22" s="48">
        <f t="shared" si="1"/>
        <v>2203</v>
      </c>
      <c r="H22" s="46">
        <f>SUM('ウ比例代表投票結果'!H24)-'オ比例代表（うち在外）投票結果 '!H24</f>
        <v>489</v>
      </c>
      <c r="I22" s="47">
        <f>SUM('ウ比例代表投票結果'!I24)-'オ比例代表（うち在外）投票結果 '!I24</f>
        <v>559</v>
      </c>
      <c r="J22" s="48">
        <f t="shared" si="2"/>
        <v>1048</v>
      </c>
      <c r="K22" s="14">
        <f t="shared" si="3"/>
        <v>68.21</v>
      </c>
      <c r="L22" s="15">
        <f t="shared" si="4"/>
        <v>67.37</v>
      </c>
      <c r="M22" s="121">
        <f t="shared" si="5"/>
        <v>67.76</v>
      </c>
    </row>
    <row r="23" spans="1:13" ht="16.5" customHeight="1">
      <c r="A23" s="5" t="s">
        <v>84</v>
      </c>
      <c r="B23" s="49">
        <f>SUM('ウ比例代表投票結果'!B25)-'オ比例代表（うち在外）投票結果 '!B25</f>
        <v>8277</v>
      </c>
      <c r="C23" s="47">
        <f>SUM('ウ比例代表投票結果'!C25)-'オ比例代表（うち在外）投票結果 '!C25</f>
        <v>9881</v>
      </c>
      <c r="D23" s="49">
        <f t="shared" si="0"/>
        <v>18158</v>
      </c>
      <c r="E23" s="47">
        <f>SUM('ウ比例代表投票結果'!E25)-'オ比例代表（うち在外）投票結果 '!E25</f>
        <v>5045</v>
      </c>
      <c r="F23" s="47">
        <f>SUM('ウ比例代表投票結果'!F25)-'オ比例代表（うち在外）投票結果 '!F25</f>
        <v>5989</v>
      </c>
      <c r="G23" s="48">
        <f t="shared" si="1"/>
        <v>11034</v>
      </c>
      <c r="H23" s="46">
        <f>SUM('ウ比例代表投票結果'!H25)-'オ比例代表（うち在外）投票結果 '!H25</f>
        <v>3232</v>
      </c>
      <c r="I23" s="47">
        <f>SUM('ウ比例代表投票結果'!I25)-'オ比例代表（うち在外）投票結果 '!I25</f>
        <v>3892</v>
      </c>
      <c r="J23" s="48">
        <f t="shared" si="2"/>
        <v>7124</v>
      </c>
      <c r="K23" s="14">
        <f t="shared" si="3"/>
        <v>60.95</v>
      </c>
      <c r="L23" s="15">
        <f t="shared" si="4"/>
        <v>60.61</v>
      </c>
      <c r="M23" s="121">
        <f t="shared" si="5"/>
        <v>60.77</v>
      </c>
    </row>
    <row r="24" spans="1:13" ht="16.5" customHeight="1">
      <c r="A24" s="5" t="s">
        <v>85</v>
      </c>
      <c r="B24" s="49">
        <f>SUM('ウ比例代表投票結果'!B26)-'オ比例代表（うち在外）投票結果 '!B26</f>
        <v>513</v>
      </c>
      <c r="C24" s="47">
        <f>SUM('ウ比例代表投票結果'!C26)-'オ比例代表（うち在外）投票結果 '!C26</f>
        <v>506</v>
      </c>
      <c r="D24" s="49">
        <f t="shared" si="0"/>
        <v>1019</v>
      </c>
      <c r="E24" s="47">
        <f>SUM('ウ比例代表投票結果'!E26)-'オ比例代表（うち在外）投票結果 '!E26</f>
        <v>394</v>
      </c>
      <c r="F24" s="47">
        <f>SUM('ウ比例代表投票結果'!F26)-'オ比例代表（うち在外）投票結果 '!F26</f>
        <v>413</v>
      </c>
      <c r="G24" s="48">
        <f t="shared" si="1"/>
        <v>807</v>
      </c>
      <c r="H24" s="46">
        <f>SUM('ウ比例代表投票結果'!H26)-'オ比例代表（うち在外）投票結果 '!H26</f>
        <v>119</v>
      </c>
      <c r="I24" s="47">
        <f>SUM('ウ比例代表投票結果'!I26)-'オ比例代表（うち在外）投票結果 '!I26</f>
        <v>93</v>
      </c>
      <c r="J24" s="48">
        <f t="shared" si="2"/>
        <v>212</v>
      </c>
      <c r="K24" s="14">
        <f t="shared" si="3"/>
        <v>76.8</v>
      </c>
      <c r="L24" s="15">
        <f t="shared" si="4"/>
        <v>81.62</v>
      </c>
      <c r="M24" s="121">
        <f t="shared" si="5"/>
        <v>79.2</v>
      </c>
    </row>
    <row r="25" spans="1:13" ht="16.5" customHeight="1">
      <c r="A25" s="5"/>
      <c r="B25" s="49"/>
      <c r="C25" s="47"/>
      <c r="D25" s="49"/>
      <c r="E25" s="47"/>
      <c r="F25" s="47"/>
      <c r="G25" s="48"/>
      <c r="H25" s="46"/>
      <c r="I25" s="47"/>
      <c r="J25" s="48"/>
      <c r="K25" s="14"/>
      <c r="L25" s="15"/>
      <c r="M25" s="121"/>
    </row>
    <row r="26" spans="1:13" ht="16.5" customHeight="1">
      <c r="A26" s="5" t="s">
        <v>86</v>
      </c>
      <c r="B26" s="49">
        <f>SUM(B6:B24)</f>
        <v>40376</v>
      </c>
      <c r="C26" s="47">
        <f>SUM(C6:C24)</f>
        <v>45321</v>
      </c>
      <c r="D26" s="49">
        <f>SUM(B26:C26)</f>
        <v>85697</v>
      </c>
      <c r="E26" s="47">
        <f>SUM(E6:E24)</f>
        <v>27002</v>
      </c>
      <c r="F26" s="47">
        <f>SUM(F6:F24)</f>
        <v>29930</v>
      </c>
      <c r="G26" s="48">
        <f>SUM(E26:F26)</f>
        <v>56932</v>
      </c>
      <c r="H26" s="46">
        <f>SUM(H6:H24)</f>
        <v>13374</v>
      </c>
      <c r="I26" s="47">
        <f>SUM(I6:I24)</f>
        <v>15391</v>
      </c>
      <c r="J26" s="48">
        <f>SUM(H26:I26)</f>
        <v>28765</v>
      </c>
      <c r="K26" s="14">
        <f>ROUND(E26/B26*100,2)</f>
        <v>66.88</v>
      </c>
      <c r="L26" s="15">
        <f>ROUND(F26/C26*100,2)</f>
        <v>66.04</v>
      </c>
      <c r="M26" s="121">
        <f>ROUND(G26/D26*100,2)</f>
        <v>66.43</v>
      </c>
    </row>
    <row r="27" spans="1:13" ht="16.5" customHeight="1">
      <c r="A27" s="5"/>
      <c r="B27" s="49"/>
      <c r="C27" s="47"/>
      <c r="D27" s="49"/>
      <c r="E27" s="47"/>
      <c r="F27" s="47"/>
      <c r="G27" s="48"/>
      <c r="H27" s="46"/>
      <c r="I27" s="47"/>
      <c r="J27" s="48"/>
      <c r="K27" s="14"/>
      <c r="L27" s="15"/>
      <c r="M27" s="121"/>
    </row>
    <row r="28" spans="1:13" ht="16.5" customHeight="1">
      <c r="A28" s="5" t="s">
        <v>8</v>
      </c>
      <c r="B28" s="49">
        <f>SUM('ウ比例代表投票結果'!B30)-'オ比例代表（うち在外）投票結果 '!B30</f>
        <v>51217</v>
      </c>
      <c r="C28" s="47">
        <f>SUM('ウ比例代表投票結果'!C30)-'オ比例代表（うち在外）投票結果 '!C30</f>
        <v>63795</v>
      </c>
      <c r="D28" s="49">
        <f>SUM(B28:C28)</f>
        <v>115012</v>
      </c>
      <c r="E28" s="47">
        <f>SUM('ウ比例代表投票結果'!E30)-'オ比例代表（うち在外）投票結果 '!E30</f>
        <v>32085</v>
      </c>
      <c r="F28" s="47">
        <f>SUM('ウ比例代表投票結果'!F30)-'オ比例代表（うち在外）投票結果 '!F30</f>
        <v>38937</v>
      </c>
      <c r="G28" s="48">
        <f>SUM(E28:F28)</f>
        <v>71022</v>
      </c>
      <c r="H28" s="46">
        <f>SUM('ウ比例代表投票結果'!H30)-'オ比例代表（うち在外）投票結果 '!H30</f>
        <v>19132</v>
      </c>
      <c r="I28" s="47">
        <f>SUM('ウ比例代表投票結果'!I30)-'オ比例代表（うち在外）投票結果 '!I30</f>
        <v>24858</v>
      </c>
      <c r="J28" s="48">
        <f>SUM(H28:I28)</f>
        <v>43990</v>
      </c>
      <c r="K28" s="14">
        <f>ROUND(E28/B28*100,2)</f>
        <v>62.65</v>
      </c>
      <c r="L28" s="15">
        <f>ROUND(F28/C28*100,2)</f>
        <v>61.03</v>
      </c>
      <c r="M28" s="121">
        <f>ROUND(G28/D28*100,2)</f>
        <v>61.75</v>
      </c>
    </row>
    <row r="29" spans="1:13" ht="16.5" customHeight="1">
      <c r="A29" s="5"/>
      <c r="B29" s="49"/>
      <c r="C29" s="47"/>
      <c r="D29" s="49"/>
      <c r="E29" s="47"/>
      <c r="F29" s="47"/>
      <c r="G29" s="48"/>
      <c r="H29" s="46"/>
      <c r="I29" s="47"/>
      <c r="J29" s="48"/>
      <c r="K29" s="14"/>
      <c r="L29" s="15"/>
      <c r="M29" s="121"/>
    </row>
    <row r="30" spans="1:13" ht="16.5" customHeight="1">
      <c r="A30" s="23" t="s">
        <v>186</v>
      </c>
      <c r="B30" s="46">
        <f>SUM(B26,B28)</f>
        <v>91593</v>
      </c>
      <c r="C30" s="47">
        <f>SUM(C26,C28)</f>
        <v>109116</v>
      </c>
      <c r="D30" s="49">
        <f>SUM(B30:C30)</f>
        <v>200709</v>
      </c>
      <c r="E30" s="47">
        <f>SUM(E26,E28)</f>
        <v>59087</v>
      </c>
      <c r="F30" s="47">
        <f>SUM(F26,F28)</f>
        <v>68867</v>
      </c>
      <c r="G30" s="48">
        <f>SUM(E30:F30)</f>
        <v>127954</v>
      </c>
      <c r="H30" s="46">
        <f>SUM(H26,H28)</f>
        <v>32506</v>
      </c>
      <c r="I30" s="47">
        <f>SUM(I26,I28)</f>
        <v>40249</v>
      </c>
      <c r="J30" s="48">
        <f>SUM(H30:I30)</f>
        <v>72755</v>
      </c>
      <c r="K30" s="14">
        <f>ROUND(E30/B30*100,2)</f>
        <v>64.51</v>
      </c>
      <c r="L30" s="15">
        <f>ROUND(F30/C30*100,2)</f>
        <v>63.11</v>
      </c>
      <c r="M30" s="121">
        <f>ROUND(G30/D30*100,2)</f>
        <v>63.75</v>
      </c>
    </row>
    <row r="31" spans="1:13" ht="16.5" customHeight="1">
      <c r="A31" s="5"/>
      <c r="B31" s="49"/>
      <c r="C31" s="47"/>
      <c r="D31" s="49"/>
      <c r="E31" s="47"/>
      <c r="F31" s="47"/>
      <c r="G31" s="48"/>
      <c r="H31" s="46"/>
      <c r="I31" s="47"/>
      <c r="J31" s="48"/>
      <c r="K31" s="14"/>
      <c r="L31" s="15"/>
      <c r="M31" s="121"/>
    </row>
    <row r="32" spans="1:13" ht="16.5" customHeight="1">
      <c r="A32" s="23" t="s">
        <v>87</v>
      </c>
      <c r="B32" s="49">
        <f>SUM('ウ比例代表投票結果'!B34)-'オ比例代表（うち在外）投票結果 '!B34</f>
        <v>423594</v>
      </c>
      <c r="C32" s="47">
        <f>SUM('ウ比例代表投票結果'!C34)-'オ比例代表（うち在外）投票結果 '!C34</f>
        <v>469340</v>
      </c>
      <c r="D32" s="49">
        <f>SUM(B32:C32)</f>
        <v>892934</v>
      </c>
      <c r="E32" s="47">
        <f>SUM('ウ比例代表投票結果'!E34)-'オ比例代表（うち在外）投票結果 '!E34</f>
        <v>285187</v>
      </c>
      <c r="F32" s="47">
        <f>SUM('ウ比例代表投票結果'!F34)-'オ比例代表（うち在外）投票結果 '!F34</f>
        <v>312157</v>
      </c>
      <c r="G32" s="48">
        <f>SUM(E32:F32)</f>
        <v>597344</v>
      </c>
      <c r="H32" s="46">
        <f>SUM('ウ比例代表投票結果'!H34)-'オ比例代表（うち在外）投票結果 '!H34</f>
        <v>138407</v>
      </c>
      <c r="I32" s="47">
        <f>SUM('ウ比例代表投票結果'!I34)-'オ比例代表（うち在外）投票結果 '!I34</f>
        <v>157183</v>
      </c>
      <c r="J32" s="48">
        <f>SUM(H32:I32)</f>
        <v>295590</v>
      </c>
      <c r="K32" s="14">
        <f aca="true" t="shared" si="6" ref="K32:M34">ROUND(E32/B32*100,2)</f>
        <v>67.33</v>
      </c>
      <c r="L32" s="15">
        <f t="shared" si="6"/>
        <v>66.51</v>
      </c>
      <c r="M32" s="121">
        <f t="shared" si="6"/>
        <v>66.9</v>
      </c>
    </row>
    <row r="33" spans="1:13" ht="16.5" customHeight="1">
      <c r="A33" s="5" t="s">
        <v>10</v>
      </c>
      <c r="B33" s="49">
        <f>SUM('ウ比例代表投票結果'!B35)-'オ比例代表（うち在外）投票結果 '!B35</f>
        <v>1726410</v>
      </c>
      <c r="C33" s="47">
        <f>SUM('ウ比例代表投票結果'!C35)-'オ比例代表（うち在外）投票結果 '!C35</f>
        <v>1982542</v>
      </c>
      <c r="D33" s="49">
        <f>SUM(B33:C33)</f>
        <v>3708952</v>
      </c>
      <c r="E33" s="47">
        <f>SUM('ウ比例代表投票結果'!E35)-'オ比例代表（うち在外）投票結果 '!E35</f>
        <v>1057683</v>
      </c>
      <c r="F33" s="47">
        <f>SUM('ウ比例代表投票結果'!F35)-'オ比例代表（うち在外）投票結果 '!F35</f>
        <v>1194011</v>
      </c>
      <c r="G33" s="48">
        <f>SUM(E33:F33)</f>
        <v>2251694</v>
      </c>
      <c r="H33" s="46">
        <f>SUM('ウ比例代表投票結果'!H35)-'オ比例代表（うち在外）投票結果 '!H35</f>
        <v>668727</v>
      </c>
      <c r="I33" s="47">
        <f>SUM('ウ比例代表投票結果'!I35)-'オ比例代表（うち在外）投票結果 '!I35</f>
        <v>788531</v>
      </c>
      <c r="J33" s="48">
        <f>SUM(H33:I33)</f>
        <v>1457258</v>
      </c>
      <c r="K33" s="14">
        <f t="shared" si="6"/>
        <v>61.26</v>
      </c>
      <c r="L33" s="15">
        <f t="shared" si="6"/>
        <v>60.23</v>
      </c>
      <c r="M33" s="121">
        <f t="shared" si="6"/>
        <v>60.71</v>
      </c>
    </row>
    <row r="34" spans="1:13" ht="16.5" customHeight="1" thickBot="1">
      <c r="A34" s="80" t="s">
        <v>11</v>
      </c>
      <c r="B34" s="53">
        <f>SUM(B32:B33)</f>
        <v>2150004</v>
      </c>
      <c r="C34" s="51">
        <f>SUM(C32:C33)</f>
        <v>2451882</v>
      </c>
      <c r="D34" s="53">
        <f>SUM(B34:C34)</f>
        <v>4601886</v>
      </c>
      <c r="E34" s="51">
        <f>SUM(E32:E33)</f>
        <v>1342870</v>
      </c>
      <c r="F34" s="51">
        <f>SUM(F32:F33)</f>
        <v>1506168</v>
      </c>
      <c r="G34" s="52">
        <f>SUM(E34:F34)</f>
        <v>2849038</v>
      </c>
      <c r="H34" s="50">
        <f>SUM(H32:H33)</f>
        <v>807134</v>
      </c>
      <c r="I34" s="51">
        <f>SUM(I32:I33)</f>
        <v>945714</v>
      </c>
      <c r="J34" s="52">
        <f>SUM(H34:I34)</f>
        <v>1752848</v>
      </c>
      <c r="K34" s="16">
        <f t="shared" si="6"/>
        <v>62.46</v>
      </c>
      <c r="L34" s="17">
        <f t="shared" si="6"/>
        <v>61.43</v>
      </c>
      <c r="M34" s="122">
        <f t="shared" si="6"/>
        <v>61.91</v>
      </c>
    </row>
  </sheetData>
  <sheetProtection/>
  <mergeCells count="7">
    <mergeCell ref="K3:M3"/>
    <mergeCell ref="E3:G3"/>
    <mergeCell ref="L2:M2"/>
    <mergeCell ref="A3:A5"/>
    <mergeCell ref="B3:D3"/>
    <mergeCell ref="A1:D2"/>
    <mergeCell ref="H3:J3"/>
  </mergeCells>
  <printOptions/>
  <pageMargins left="0.7874015748031497" right="0.7874015748031497" top="0.984251968503937" bottom="0.984251968503937" header="0.5118110236220472" footer="0.5118110236220472"/>
  <pageSetup fitToHeight="1" fitToWidth="1" horizontalDpi="600" verticalDpi="600" orientation="landscape" paperSize="9" scale="85" r:id="rId1"/>
  <ignoredErrors>
    <ignoredError sqref="D26:G34"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3:M36"/>
  <sheetViews>
    <sheetView zoomScaleSheetLayoutView="75" zoomScalePageLayoutView="0" workbookViewId="0" topLeftCell="A3">
      <pane xSplit="1" ySplit="5" topLeftCell="E8" activePane="bottomRight" state="frozen"/>
      <selection pane="topLeft" activeCell="A31" sqref="A31"/>
      <selection pane="topRight" activeCell="A31" sqref="A31"/>
      <selection pane="bottomLeft" activeCell="A31" sqref="A31"/>
      <selection pane="bottomRight" activeCell="A31" sqref="A31"/>
    </sheetView>
  </sheetViews>
  <sheetFormatPr defaultColWidth="9.00390625" defaultRowHeight="13.5"/>
  <cols>
    <col min="1" max="1" width="10.75390625" style="0" customWidth="1"/>
    <col min="2" max="13" width="11.625" style="0" customWidth="1"/>
  </cols>
  <sheetData>
    <row r="3" spans="1:13" ht="13.5">
      <c r="A3" s="199" t="s">
        <v>167</v>
      </c>
      <c r="B3" s="199"/>
      <c r="C3" s="199"/>
      <c r="D3" s="199"/>
      <c r="M3" s="96"/>
    </row>
    <row r="4" spans="1:13" ht="14.25" customHeight="1" thickBot="1">
      <c r="A4" s="200"/>
      <c r="B4" s="200"/>
      <c r="C4" s="200"/>
      <c r="D4" s="200"/>
      <c r="L4" s="174" t="s">
        <v>192</v>
      </c>
      <c r="M4" s="174"/>
    </row>
    <row r="5" spans="1:13" ht="25.5" customHeight="1">
      <c r="A5" s="175" t="s">
        <v>131</v>
      </c>
      <c r="B5" s="173" t="s">
        <v>88</v>
      </c>
      <c r="C5" s="169"/>
      <c r="D5" s="178"/>
      <c r="E5" s="168" t="s">
        <v>89</v>
      </c>
      <c r="F5" s="169"/>
      <c r="G5" s="170"/>
      <c r="H5" s="168" t="s">
        <v>90</v>
      </c>
      <c r="I5" s="169"/>
      <c r="J5" s="170"/>
      <c r="K5" s="171" t="s">
        <v>91</v>
      </c>
      <c r="L5" s="172"/>
      <c r="M5" s="173"/>
    </row>
    <row r="6" spans="1:13" ht="13.5">
      <c r="A6" s="176"/>
      <c r="B6" s="7"/>
      <c r="C6" s="7"/>
      <c r="D6" s="7" t="s">
        <v>92</v>
      </c>
      <c r="E6" s="8"/>
      <c r="F6" s="7"/>
      <c r="G6" s="6" t="s">
        <v>92</v>
      </c>
      <c r="H6" s="8"/>
      <c r="I6" s="7"/>
      <c r="J6" s="6" t="s">
        <v>92</v>
      </c>
      <c r="K6" s="9"/>
      <c r="L6" s="9"/>
      <c r="M6" s="132" t="s">
        <v>129</v>
      </c>
    </row>
    <row r="7" spans="1:13" ht="21" customHeight="1">
      <c r="A7" s="177"/>
      <c r="B7" s="13" t="s">
        <v>94</v>
      </c>
      <c r="C7" s="11" t="s">
        <v>95</v>
      </c>
      <c r="D7" s="13" t="s">
        <v>96</v>
      </c>
      <c r="E7" s="11" t="s">
        <v>94</v>
      </c>
      <c r="F7" s="11" t="s">
        <v>95</v>
      </c>
      <c r="G7" s="12" t="s">
        <v>96</v>
      </c>
      <c r="H7" s="10" t="s">
        <v>94</v>
      </c>
      <c r="I7" s="11" t="s">
        <v>95</v>
      </c>
      <c r="J7" s="12" t="s">
        <v>96</v>
      </c>
      <c r="K7" s="13" t="s">
        <v>94</v>
      </c>
      <c r="L7" s="11" t="s">
        <v>95</v>
      </c>
      <c r="M7" s="119" t="s">
        <v>96</v>
      </c>
    </row>
    <row r="8" spans="1:13" ht="16.5" customHeight="1">
      <c r="A8" s="5" t="s">
        <v>67</v>
      </c>
      <c r="B8" s="84">
        <v>0</v>
      </c>
      <c r="C8" s="114">
        <v>0</v>
      </c>
      <c r="D8" s="84">
        <f aca="true" t="shared" si="0" ref="D8:D26">SUM(B8:C8)</f>
        <v>0</v>
      </c>
      <c r="E8" s="114">
        <v>0</v>
      </c>
      <c r="F8" s="114">
        <v>0</v>
      </c>
      <c r="G8" s="85">
        <f aca="true" t="shared" si="1" ref="G8:G26">SUM(E8:F8)</f>
        <v>0</v>
      </c>
      <c r="H8" s="115">
        <v>0</v>
      </c>
      <c r="I8" s="114">
        <v>0</v>
      </c>
      <c r="J8" s="85">
        <f aca="true" t="shared" si="2" ref="J8:J26">SUM(H8:I8)</f>
        <v>0</v>
      </c>
      <c r="K8" s="64" t="e">
        <f aca="true" t="shared" si="3" ref="K8:K26">ROUND(E8/B8*100,2)</f>
        <v>#DIV/0!</v>
      </c>
      <c r="L8" s="65" t="e">
        <f aca="true" t="shared" si="4" ref="L8:L26">ROUND(F8/C8*100,2)</f>
        <v>#DIV/0!</v>
      </c>
      <c r="M8" s="126" t="e">
        <f aca="true" t="shared" si="5" ref="M8:M26">ROUND(G8/D8*100,2)</f>
        <v>#DIV/0!</v>
      </c>
    </row>
    <row r="9" spans="1:13" ht="16.5" customHeight="1">
      <c r="A9" s="5" t="s">
        <v>68</v>
      </c>
      <c r="B9" s="49">
        <v>3</v>
      </c>
      <c r="C9" s="47">
        <v>1</v>
      </c>
      <c r="D9" s="49">
        <f t="shared" si="0"/>
        <v>4</v>
      </c>
      <c r="E9" s="47">
        <v>0</v>
      </c>
      <c r="F9" s="47">
        <v>0</v>
      </c>
      <c r="G9" s="85">
        <f t="shared" si="1"/>
        <v>0</v>
      </c>
      <c r="H9" s="46">
        <v>3</v>
      </c>
      <c r="I9" s="47">
        <v>1</v>
      </c>
      <c r="J9" s="48">
        <f t="shared" si="2"/>
        <v>4</v>
      </c>
      <c r="K9" s="14">
        <f t="shared" si="3"/>
        <v>0</v>
      </c>
      <c r="L9" s="15">
        <f t="shared" si="4"/>
        <v>0</v>
      </c>
      <c r="M9" s="120">
        <f t="shared" si="5"/>
        <v>0</v>
      </c>
    </row>
    <row r="10" spans="1:13" ht="16.5" customHeight="1">
      <c r="A10" s="5" t="s">
        <v>69</v>
      </c>
      <c r="B10" s="49">
        <v>1</v>
      </c>
      <c r="C10" s="47">
        <v>2</v>
      </c>
      <c r="D10" s="49">
        <f t="shared" si="0"/>
        <v>3</v>
      </c>
      <c r="E10" s="47">
        <v>0</v>
      </c>
      <c r="F10" s="47">
        <v>0</v>
      </c>
      <c r="G10" s="85">
        <f t="shared" si="1"/>
        <v>0</v>
      </c>
      <c r="H10" s="46">
        <v>1</v>
      </c>
      <c r="I10" s="47">
        <v>2</v>
      </c>
      <c r="J10" s="48">
        <f t="shared" si="2"/>
        <v>3</v>
      </c>
      <c r="K10" s="14">
        <f t="shared" si="3"/>
        <v>0</v>
      </c>
      <c r="L10" s="104">
        <f t="shared" si="4"/>
        <v>0</v>
      </c>
      <c r="M10" s="120">
        <f t="shared" si="5"/>
        <v>0</v>
      </c>
    </row>
    <row r="11" spans="1:13" ht="16.5" customHeight="1">
      <c r="A11" s="5" t="s">
        <v>70</v>
      </c>
      <c r="B11" s="49">
        <v>0</v>
      </c>
      <c r="C11" s="47">
        <v>2</v>
      </c>
      <c r="D11" s="99">
        <f t="shared" si="0"/>
        <v>2</v>
      </c>
      <c r="E11" s="47">
        <v>0</v>
      </c>
      <c r="F11" s="47">
        <v>0</v>
      </c>
      <c r="G11" s="85">
        <f t="shared" si="1"/>
        <v>0</v>
      </c>
      <c r="H11" s="46">
        <v>0</v>
      </c>
      <c r="I11" s="47">
        <v>2</v>
      </c>
      <c r="J11" s="48">
        <f t="shared" si="2"/>
        <v>2</v>
      </c>
      <c r="K11" s="64" t="e">
        <f t="shared" si="3"/>
        <v>#DIV/0!</v>
      </c>
      <c r="L11" s="104">
        <f t="shared" si="4"/>
        <v>0</v>
      </c>
      <c r="M11" s="123">
        <f t="shared" si="5"/>
        <v>0</v>
      </c>
    </row>
    <row r="12" spans="1:13" ht="16.5" customHeight="1">
      <c r="A12" s="5" t="s">
        <v>71</v>
      </c>
      <c r="B12" s="49"/>
      <c r="C12" s="47"/>
      <c r="D12" s="49"/>
      <c r="E12" s="47"/>
      <c r="F12" s="47"/>
      <c r="G12" s="85">
        <f t="shared" si="1"/>
        <v>0</v>
      </c>
      <c r="H12" s="46"/>
      <c r="I12" s="47"/>
      <c r="J12" s="48"/>
      <c r="K12" s="64" t="e">
        <f t="shared" si="3"/>
        <v>#DIV/0!</v>
      </c>
      <c r="L12" s="15"/>
      <c r="M12" s="120"/>
    </row>
    <row r="13" spans="1:13" ht="16.5" customHeight="1">
      <c r="A13" s="5" t="s">
        <v>72</v>
      </c>
      <c r="B13" s="84">
        <v>0</v>
      </c>
      <c r="C13" s="114">
        <v>0</v>
      </c>
      <c r="D13" s="84">
        <f t="shared" si="0"/>
        <v>0</v>
      </c>
      <c r="E13" s="114">
        <v>0</v>
      </c>
      <c r="F13" s="114">
        <v>0</v>
      </c>
      <c r="G13" s="85">
        <f t="shared" si="1"/>
        <v>0</v>
      </c>
      <c r="H13" s="115">
        <v>0</v>
      </c>
      <c r="I13" s="114">
        <v>0</v>
      </c>
      <c r="J13" s="85">
        <f t="shared" si="2"/>
        <v>0</v>
      </c>
      <c r="K13" s="64" t="e">
        <f t="shared" si="3"/>
        <v>#DIV/0!</v>
      </c>
      <c r="L13" s="65" t="e">
        <f t="shared" si="4"/>
        <v>#DIV/0!</v>
      </c>
      <c r="M13" s="126" t="e">
        <f t="shared" si="5"/>
        <v>#DIV/0!</v>
      </c>
    </row>
    <row r="14" spans="1:13" ht="16.5" customHeight="1">
      <c r="A14" s="5" t="s">
        <v>73</v>
      </c>
      <c r="B14" s="84">
        <v>0</v>
      </c>
      <c r="C14" s="114">
        <v>0</v>
      </c>
      <c r="D14" s="84">
        <f t="shared" si="0"/>
        <v>0</v>
      </c>
      <c r="E14" s="114">
        <v>0</v>
      </c>
      <c r="F14" s="114">
        <v>0</v>
      </c>
      <c r="G14" s="85">
        <f t="shared" si="1"/>
        <v>0</v>
      </c>
      <c r="H14" s="115">
        <v>0</v>
      </c>
      <c r="I14" s="114">
        <v>0</v>
      </c>
      <c r="J14" s="85">
        <f t="shared" si="2"/>
        <v>0</v>
      </c>
      <c r="K14" s="64" t="e">
        <f t="shared" si="3"/>
        <v>#DIV/0!</v>
      </c>
      <c r="L14" s="65" t="e">
        <f t="shared" si="4"/>
        <v>#DIV/0!</v>
      </c>
      <c r="M14" s="126" t="e">
        <f t="shared" si="5"/>
        <v>#DIV/0!</v>
      </c>
    </row>
    <row r="15" spans="1:13" ht="16.5" customHeight="1">
      <c r="A15" s="5" t="s">
        <v>74</v>
      </c>
      <c r="B15" s="49">
        <v>2</v>
      </c>
      <c r="C15" s="47">
        <v>1</v>
      </c>
      <c r="D15" s="49">
        <f t="shared" si="0"/>
        <v>3</v>
      </c>
      <c r="E15" s="47">
        <v>0</v>
      </c>
      <c r="F15" s="47">
        <v>0</v>
      </c>
      <c r="G15" s="85">
        <f t="shared" si="1"/>
        <v>0</v>
      </c>
      <c r="H15" s="46">
        <v>2</v>
      </c>
      <c r="I15" s="47">
        <v>1</v>
      </c>
      <c r="J15" s="48">
        <f t="shared" si="2"/>
        <v>3</v>
      </c>
      <c r="K15" s="103">
        <f t="shared" si="3"/>
        <v>0</v>
      </c>
      <c r="L15" s="15">
        <f t="shared" si="4"/>
        <v>0</v>
      </c>
      <c r="M15" s="120">
        <f t="shared" si="5"/>
        <v>0</v>
      </c>
    </row>
    <row r="16" spans="1:13" ht="16.5" customHeight="1">
      <c r="A16" s="5" t="s">
        <v>75</v>
      </c>
      <c r="B16" s="49">
        <v>1</v>
      </c>
      <c r="C16" s="47">
        <v>1</v>
      </c>
      <c r="D16" s="49">
        <f t="shared" si="0"/>
        <v>2</v>
      </c>
      <c r="E16" s="47">
        <v>0</v>
      </c>
      <c r="F16" s="47">
        <v>0</v>
      </c>
      <c r="G16" s="85">
        <f t="shared" si="1"/>
        <v>0</v>
      </c>
      <c r="H16" s="46">
        <v>1</v>
      </c>
      <c r="I16" s="47">
        <v>1</v>
      </c>
      <c r="J16" s="48">
        <f t="shared" si="2"/>
        <v>2</v>
      </c>
      <c r="K16" s="14">
        <f t="shared" si="3"/>
        <v>0</v>
      </c>
      <c r="L16" s="15">
        <f t="shared" si="4"/>
        <v>0</v>
      </c>
      <c r="M16" s="120">
        <f t="shared" si="5"/>
        <v>0</v>
      </c>
    </row>
    <row r="17" spans="1:13" ht="16.5" customHeight="1">
      <c r="A17" s="5" t="s">
        <v>76</v>
      </c>
      <c r="B17" s="49">
        <v>5</v>
      </c>
      <c r="C17" s="47">
        <v>5</v>
      </c>
      <c r="D17" s="49">
        <f t="shared" si="0"/>
        <v>10</v>
      </c>
      <c r="E17" s="47">
        <v>1</v>
      </c>
      <c r="F17" s="47">
        <v>0</v>
      </c>
      <c r="G17" s="48">
        <f t="shared" si="1"/>
        <v>1</v>
      </c>
      <c r="H17" s="46">
        <v>4</v>
      </c>
      <c r="I17" s="47">
        <v>5</v>
      </c>
      <c r="J17" s="48">
        <f t="shared" si="2"/>
        <v>9</v>
      </c>
      <c r="K17" s="14">
        <f t="shared" si="3"/>
        <v>20</v>
      </c>
      <c r="L17" s="15">
        <f t="shared" si="4"/>
        <v>0</v>
      </c>
      <c r="M17" s="120">
        <f t="shared" si="5"/>
        <v>10</v>
      </c>
    </row>
    <row r="18" spans="1:13" ht="16.5" customHeight="1">
      <c r="A18" s="5" t="s">
        <v>77</v>
      </c>
      <c r="B18" s="49">
        <v>3</v>
      </c>
      <c r="C18" s="47">
        <v>4</v>
      </c>
      <c r="D18" s="49">
        <f t="shared" si="0"/>
        <v>7</v>
      </c>
      <c r="E18" s="47">
        <v>0</v>
      </c>
      <c r="F18" s="47">
        <v>0</v>
      </c>
      <c r="G18" s="85">
        <f t="shared" si="1"/>
        <v>0</v>
      </c>
      <c r="H18" s="46">
        <v>3</v>
      </c>
      <c r="I18" s="47">
        <v>4</v>
      </c>
      <c r="J18" s="48">
        <f t="shared" si="2"/>
        <v>7</v>
      </c>
      <c r="K18" s="14">
        <f t="shared" si="3"/>
        <v>0</v>
      </c>
      <c r="L18" s="15">
        <f t="shared" si="4"/>
        <v>0</v>
      </c>
      <c r="M18" s="120">
        <f t="shared" si="5"/>
        <v>0</v>
      </c>
    </row>
    <row r="19" spans="1:13" ht="16.5" customHeight="1">
      <c r="A19" s="5" t="s">
        <v>78</v>
      </c>
      <c r="B19" s="49">
        <v>1</v>
      </c>
      <c r="C19" s="47">
        <v>1</v>
      </c>
      <c r="D19" s="49">
        <f t="shared" si="0"/>
        <v>2</v>
      </c>
      <c r="E19" s="47">
        <v>0</v>
      </c>
      <c r="F19" s="47">
        <v>0</v>
      </c>
      <c r="G19" s="85">
        <f t="shared" si="1"/>
        <v>0</v>
      </c>
      <c r="H19" s="46">
        <v>1</v>
      </c>
      <c r="I19" s="47">
        <v>1</v>
      </c>
      <c r="J19" s="48">
        <f t="shared" si="2"/>
        <v>2</v>
      </c>
      <c r="K19" s="103">
        <f t="shared" si="3"/>
        <v>0</v>
      </c>
      <c r="L19" s="15">
        <f t="shared" si="4"/>
        <v>0</v>
      </c>
      <c r="M19" s="120">
        <f t="shared" si="5"/>
        <v>0</v>
      </c>
    </row>
    <row r="20" spans="1:13" ht="16.5" customHeight="1">
      <c r="A20" s="5" t="s">
        <v>79</v>
      </c>
      <c r="B20" s="84">
        <v>0</v>
      </c>
      <c r="C20" s="114">
        <v>0</v>
      </c>
      <c r="D20" s="84">
        <f t="shared" si="0"/>
        <v>0</v>
      </c>
      <c r="E20" s="114">
        <v>0</v>
      </c>
      <c r="F20" s="114">
        <v>0</v>
      </c>
      <c r="G20" s="85">
        <f t="shared" si="1"/>
        <v>0</v>
      </c>
      <c r="H20" s="115">
        <v>0</v>
      </c>
      <c r="I20" s="114">
        <v>0</v>
      </c>
      <c r="J20" s="85">
        <f t="shared" si="2"/>
        <v>0</v>
      </c>
      <c r="K20" s="64" t="e">
        <f t="shared" si="3"/>
        <v>#DIV/0!</v>
      </c>
      <c r="L20" s="65" t="e">
        <f t="shared" si="4"/>
        <v>#DIV/0!</v>
      </c>
      <c r="M20" s="127" t="e">
        <f t="shared" si="5"/>
        <v>#DIV/0!</v>
      </c>
    </row>
    <row r="21" spans="1:13" ht="16.5" customHeight="1">
      <c r="A21" s="5" t="s">
        <v>80</v>
      </c>
      <c r="B21" s="84">
        <v>0</v>
      </c>
      <c r="C21" s="114">
        <v>0</v>
      </c>
      <c r="D21" s="84">
        <f t="shared" si="0"/>
        <v>0</v>
      </c>
      <c r="E21" s="114">
        <v>0</v>
      </c>
      <c r="F21" s="114">
        <v>0</v>
      </c>
      <c r="G21" s="85">
        <f t="shared" si="1"/>
        <v>0</v>
      </c>
      <c r="H21" s="115">
        <v>0</v>
      </c>
      <c r="I21" s="114">
        <v>0</v>
      </c>
      <c r="J21" s="85">
        <f t="shared" si="2"/>
        <v>0</v>
      </c>
      <c r="K21" s="64" t="e">
        <f t="shared" si="3"/>
        <v>#DIV/0!</v>
      </c>
      <c r="L21" s="65" t="e">
        <f t="shared" si="4"/>
        <v>#DIV/0!</v>
      </c>
      <c r="M21" s="127" t="e">
        <f t="shared" si="5"/>
        <v>#DIV/0!</v>
      </c>
    </row>
    <row r="22" spans="1:13" ht="16.5" customHeight="1">
      <c r="A22" s="5" t="s">
        <v>81</v>
      </c>
      <c r="B22" s="49">
        <v>1</v>
      </c>
      <c r="C22" s="47">
        <v>1</v>
      </c>
      <c r="D22" s="49">
        <f t="shared" si="0"/>
        <v>2</v>
      </c>
      <c r="E22" s="47">
        <v>1</v>
      </c>
      <c r="F22" s="47">
        <v>0</v>
      </c>
      <c r="G22" s="48">
        <f t="shared" si="1"/>
        <v>1</v>
      </c>
      <c r="H22" s="46">
        <v>0</v>
      </c>
      <c r="I22" s="47">
        <v>1</v>
      </c>
      <c r="J22" s="48">
        <f t="shared" si="2"/>
        <v>1</v>
      </c>
      <c r="K22" s="14">
        <f t="shared" si="3"/>
        <v>100</v>
      </c>
      <c r="L22" s="15">
        <f t="shared" si="4"/>
        <v>0</v>
      </c>
      <c r="M22" s="121">
        <f t="shared" si="5"/>
        <v>50</v>
      </c>
    </row>
    <row r="23" spans="1:13" ht="16.5" customHeight="1">
      <c r="A23" s="5" t="s">
        <v>82</v>
      </c>
      <c r="B23" s="49">
        <v>2</v>
      </c>
      <c r="C23" s="47">
        <v>1</v>
      </c>
      <c r="D23" s="49">
        <f t="shared" si="0"/>
        <v>3</v>
      </c>
      <c r="E23" s="47">
        <v>1</v>
      </c>
      <c r="F23" s="47">
        <v>0</v>
      </c>
      <c r="G23" s="48">
        <f t="shared" si="1"/>
        <v>1</v>
      </c>
      <c r="H23" s="46">
        <v>1</v>
      </c>
      <c r="I23" s="47">
        <v>1</v>
      </c>
      <c r="J23" s="48">
        <f t="shared" si="2"/>
        <v>2</v>
      </c>
      <c r="K23" s="14">
        <f t="shared" si="3"/>
        <v>50</v>
      </c>
      <c r="L23" s="104">
        <f t="shared" si="4"/>
        <v>0</v>
      </c>
      <c r="M23" s="121">
        <f t="shared" si="5"/>
        <v>33.33</v>
      </c>
    </row>
    <row r="24" spans="1:13" ht="16.5" customHeight="1">
      <c r="A24" s="5" t="s">
        <v>83</v>
      </c>
      <c r="B24" s="84">
        <v>0</v>
      </c>
      <c r="C24" s="114">
        <v>0</v>
      </c>
      <c r="D24" s="84">
        <f t="shared" si="0"/>
        <v>0</v>
      </c>
      <c r="E24" s="114">
        <v>0</v>
      </c>
      <c r="F24" s="114">
        <v>0</v>
      </c>
      <c r="G24" s="85">
        <f t="shared" si="1"/>
        <v>0</v>
      </c>
      <c r="H24" s="115">
        <v>0</v>
      </c>
      <c r="I24" s="114">
        <v>0</v>
      </c>
      <c r="J24" s="85">
        <f t="shared" si="2"/>
        <v>0</v>
      </c>
      <c r="K24" s="64" t="e">
        <f t="shared" si="3"/>
        <v>#DIV/0!</v>
      </c>
      <c r="L24" s="65" t="e">
        <f t="shared" si="4"/>
        <v>#DIV/0!</v>
      </c>
      <c r="M24" s="127" t="e">
        <f t="shared" si="5"/>
        <v>#DIV/0!</v>
      </c>
    </row>
    <row r="25" spans="1:13" ht="16.5" customHeight="1">
      <c r="A25" s="5" t="s">
        <v>84</v>
      </c>
      <c r="B25" s="49">
        <v>4</v>
      </c>
      <c r="C25" s="47">
        <v>6</v>
      </c>
      <c r="D25" s="49">
        <f t="shared" si="0"/>
        <v>10</v>
      </c>
      <c r="E25" s="47">
        <v>1</v>
      </c>
      <c r="F25" s="47">
        <v>1</v>
      </c>
      <c r="G25" s="48">
        <v>2</v>
      </c>
      <c r="H25" s="46">
        <v>3</v>
      </c>
      <c r="I25" s="47">
        <v>5</v>
      </c>
      <c r="J25" s="48">
        <f t="shared" si="2"/>
        <v>8</v>
      </c>
      <c r="K25" s="14">
        <f t="shared" si="3"/>
        <v>25</v>
      </c>
      <c r="L25" s="15">
        <f t="shared" si="4"/>
        <v>16.67</v>
      </c>
      <c r="M25" s="121">
        <f t="shared" si="5"/>
        <v>20</v>
      </c>
    </row>
    <row r="26" spans="1:13" ht="16.5" customHeight="1">
      <c r="A26" s="5" t="s">
        <v>85</v>
      </c>
      <c r="B26" s="49">
        <v>1</v>
      </c>
      <c r="C26" s="47">
        <v>5</v>
      </c>
      <c r="D26" s="49">
        <f t="shared" si="0"/>
        <v>6</v>
      </c>
      <c r="E26" s="47">
        <v>0</v>
      </c>
      <c r="F26" s="47">
        <v>1</v>
      </c>
      <c r="G26" s="48">
        <f t="shared" si="1"/>
        <v>1</v>
      </c>
      <c r="H26" s="46">
        <v>1</v>
      </c>
      <c r="I26" s="47">
        <v>4</v>
      </c>
      <c r="J26" s="48">
        <f t="shared" si="2"/>
        <v>5</v>
      </c>
      <c r="K26" s="14">
        <f t="shared" si="3"/>
        <v>0</v>
      </c>
      <c r="L26" s="15">
        <f t="shared" si="4"/>
        <v>20</v>
      </c>
      <c r="M26" s="121">
        <f t="shared" si="5"/>
        <v>16.67</v>
      </c>
    </row>
    <row r="27" spans="1:13" ht="16.5" customHeight="1">
      <c r="A27" s="5"/>
      <c r="B27" s="49"/>
      <c r="C27" s="47"/>
      <c r="D27" s="49"/>
      <c r="E27" s="47"/>
      <c r="F27" s="47"/>
      <c r="G27" s="48"/>
      <c r="H27" s="46"/>
      <c r="I27" s="47"/>
      <c r="J27" s="48"/>
      <c r="K27" s="14"/>
      <c r="L27" s="15"/>
      <c r="M27" s="121"/>
    </row>
    <row r="28" spans="1:13" ht="16.5" customHeight="1">
      <c r="A28" s="5" t="s">
        <v>86</v>
      </c>
      <c r="B28" s="49">
        <f>SUM(B8:B26)</f>
        <v>24</v>
      </c>
      <c r="C28" s="47">
        <f>SUM(C8:C26)</f>
        <v>30</v>
      </c>
      <c r="D28" s="49">
        <f>SUM(B28:C28)</f>
        <v>54</v>
      </c>
      <c r="E28" s="47">
        <f>SUM(E8:E26)</f>
        <v>4</v>
      </c>
      <c r="F28" s="47">
        <f>SUM(F8:F26)</f>
        <v>2</v>
      </c>
      <c r="G28" s="48">
        <f>SUM(E28:F28)</f>
        <v>6</v>
      </c>
      <c r="H28" s="46">
        <f>SUM(H8:H26)</f>
        <v>20</v>
      </c>
      <c r="I28" s="47">
        <f>SUM(I8:I27)</f>
        <v>28</v>
      </c>
      <c r="J28" s="48">
        <f>SUM(H28:I28)</f>
        <v>48</v>
      </c>
      <c r="K28" s="14">
        <f>ROUND(E28/B28*100,2)</f>
        <v>16.67</v>
      </c>
      <c r="L28" s="15">
        <f>ROUND(F28/C28*100,2)</f>
        <v>6.67</v>
      </c>
      <c r="M28" s="121">
        <f>ROUND(G28/D28*100,2)</f>
        <v>11.11</v>
      </c>
    </row>
    <row r="29" spans="1:13" ht="16.5" customHeight="1">
      <c r="A29" s="5"/>
      <c r="B29" s="49"/>
      <c r="C29" s="47"/>
      <c r="D29" s="49"/>
      <c r="E29" s="47"/>
      <c r="F29" s="47"/>
      <c r="G29" s="48"/>
      <c r="H29" s="46"/>
      <c r="I29" s="47"/>
      <c r="J29" s="48"/>
      <c r="K29" s="14"/>
      <c r="L29" s="15"/>
      <c r="M29" s="121"/>
    </row>
    <row r="30" spans="1:13" ht="16.5" customHeight="1">
      <c r="A30" s="5" t="s">
        <v>8</v>
      </c>
      <c r="B30" s="49">
        <v>28</v>
      </c>
      <c r="C30" s="47">
        <v>33</v>
      </c>
      <c r="D30" s="49">
        <f>SUM(B30:C30)</f>
        <v>61</v>
      </c>
      <c r="E30" s="47">
        <v>8</v>
      </c>
      <c r="F30" s="47">
        <v>5</v>
      </c>
      <c r="G30" s="48">
        <f>SUM(E30:F30)</f>
        <v>13</v>
      </c>
      <c r="H30" s="46">
        <v>20</v>
      </c>
      <c r="I30" s="47">
        <v>28</v>
      </c>
      <c r="J30" s="48">
        <f>SUM(H30:I30)</f>
        <v>48</v>
      </c>
      <c r="K30" s="14">
        <f>ROUND(E30/B30*100,2)</f>
        <v>28.57</v>
      </c>
      <c r="L30" s="15">
        <f>ROUND(F30/C30*100,2)</f>
        <v>15.15</v>
      </c>
      <c r="M30" s="121">
        <f>ROUND(G30/D30*100,2)</f>
        <v>21.31</v>
      </c>
    </row>
    <row r="31" spans="1:13" ht="16.5" customHeight="1">
      <c r="A31" s="5"/>
      <c r="B31" s="49"/>
      <c r="C31" s="47"/>
      <c r="D31" s="49"/>
      <c r="E31" s="47"/>
      <c r="F31" s="47"/>
      <c r="G31" s="48"/>
      <c r="H31" s="46"/>
      <c r="I31" s="47"/>
      <c r="J31" s="48"/>
      <c r="K31" s="14"/>
      <c r="L31" s="15"/>
      <c r="M31" s="121"/>
    </row>
    <row r="32" spans="1:13" ht="16.5" customHeight="1">
      <c r="A32" s="23" t="s">
        <v>186</v>
      </c>
      <c r="B32" s="46">
        <f>SUM(B28,B30)</f>
        <v>52</v>
      </c>
      <c r="C32" s="47">
        <f>SUM(C28,C30)</f>
        <v>63</v>
      </c>
      <c r="D32" s="49">
        <f>SUM(B32:C32)</f>
        <v>115</v>
      </c>
      <c r="E32" s="47">
        <f>SUM(E28,E30)</f>
        <v>12</v>
      </c>
      <c r="F32" s="47">
        <f>SUM(F28,F30)</f>
        <v>7</v>
      </c>
      <c r="G32" s="48">
        <f>SUM(E32:F32)</f>
        <v>19</v>
      </c>
      <c r="H32" s="46">
        <f>SUM(H28,H30)</f>
        <v>40</v>
      </c>
      <c r="I32" s="47">
        <f>SUM(I28,I30)</f>
        <v>56</v>
      </c>
      <c r="J32" s="48">
        <f>SUM(H32:I32)</f>
        <v>96</v>
      </c>
      <c r="K32" s="14">
        <f>ROUND(E32/B32*100,2)</f>
        <v>23.08</v>
      </c>
      <c r="L32" s="15">
        <f>ROUND(F32/C32*100,2)</f>
        <v>11.11</v>
      </c>
      <c r="M32" s="121">
        <f>ROUND(G32/D32*100,2)</f>
        <v>16.52</v>
      </c>
    </row>
    <row r="33" spans="1:13" ht="16.5" customHeight="1">
      <c r="A33" s="5"/>
      <c r="B33" s="49"/>
      <c r="C33" s="47"/>
      <c r="D33" s="49"/>
      <c r="E33" s="47"/>
      <c r="F33" s="47"/>
      <c r="G33" s="48"/>
      <c r="H33" s="46"/>
      <c r="I33" s="47"/>
      <c r="J33" s="48"/>
      <c r="K33" s="14"/>
      <c r="L33" s="15"/>
      <c r="M33" s="121"/>
    </row>
    <row r="34" spans="1:13" ht="16.5" customHeight="1">
      <c r="A34" s="23" t="s">
        <v>87</v>
      </c>
      <c r="B34" s="49">
        <v>364</v>
      </c>
      <c r="C34" s="47">
        <v>396</v>
      </c>
      <c r="D34" s="49">
        <f>SUM(B34:C34)</f>
        <v>760</v>
      </c>
      <c r="E34" s="47">
        <v>45</v>
      </c>
      <c r="F34" s="47">
        <v>45</v>
      </c>
      <c r="G34" s="48">
        <f>SUM(E34:F34)</f>
        <v>90</v>
      </c>
      <c r="H34" s="46">
        <v>319</v>
      </c>
      <c r="I34" s="47">
        <v>351</v>
      </c>
      <c r="J34" s="48">
        <f>SUM(H34:I34)</f>
        <v>670</v>
      </c>
      <c r="K34" s="14">
        <f aca="true" t="shared" si="6" ref="K34:M36">ROUND(E34/B34*100,2)</f>
        <v>12.36</v>
      </c>
      <c r="L34" s="15">
        <f t="shared" si="6"/>
        <v>11.36</v>
      </c>
      <c r="M34" s="121">
        <f t="shared" si="6"/>
        <v>11.84</v>
      </c>
    </row>
    <row r="35" spans="1:13" ht="16.5" customHeight="1">
      <c r="A35" s="5" t="s">
        <v>10</v>
      </c>
      <c r="B35" s="49">
        <v>785</v>
      </c>
      <c r="C35" s="47">
        <v>1130</v>
      </c>
      <c r="D35" s="49">
        <f>SUM(B35:C35)</f>
        <v>1915</v>
      </c>
      <c r="E35" s="47">
        <v>185</v>
      </c>
      <c r="F35" s="47">
        <v>218</v>
      </c>
      <c r="G35" s="48">
        <f>SUM(E35:F35)</f>
        <v>403</v>
      </c>
      <c r="H35" s="46">
        <v>600</v>
      </c>
      <c r="I35" s="47">
        <v>912</v>
      </c>
      <c r="J35" s="48">
        <f>SUM(H35:I35)</f>
        <v>1512</v>
      </c>
      <c r="K35" s="14">
        <f t="shared" si="6"/>
        <v>23.57</v>
      </c>
      <c r="L35" s="15">
        <f t="shared" si="6"/>
        <v>19.29</v>
      </c>
      <c r="M35" s="121">
        <f t="shared" si="6"/>
        <v>21.04</v>
      </c>
    </row>
    <row r="36" spans="1:13" ht="16.5" customHeight="1" thickBot="1">
      <c r="A36" s="80" t="s">
        <v>11</v>
      </c>
      <c r="B36" s="53">
        <f>SUM(B34:B35)</f>
        <v>1149</v>
      </c>
      <c r="C36" s="51">
        <f>SUM(C34:C35)</f>
        <v>1526</v>
      </c>
      <c r="D36" s="53">
        <f>SUM(B36:C36)</f>
        <v>2675</v>
      </c>
      <c r="E36" s="51">
        <f>SUM(E34:E35)</f>
        <v>230</v>
      </c>
      <c r="F36" s="51">
        <f>SUM(F34:F35)</f>
        <v>263</v>
      </c>
      <c r="G36" s="52">
        <f>SUM(E36:F36)</f>
        <v>493</v>
      </c>
      <c r="H36" s="50">
        <f>SUM(H34:H35)</f>
        <v>919</v>
      </c>
      <c r="I36" s="51">
        <f>SUM(I34:I35)</f>
        <v>1263</v>
      </c>
      <c r="J36" s="52">
        <f>SUM(H36:I36)</f>
        <v>2182</v>
      </c>
      <c r="K36" s="16">
        <f t="shared" si="6"/>
        <v>20.02</v>
      </c>
      <c r="L36" s="17">
        <f t="shared" si="6"/>
        <v>17.23</v>
      </c>
      <c r="M36" s="122">
        <f t="shared" si="6"/>
        <v>18.43</v>
      </c>
    </row>
  </sheetData>
  <sheetProtection/>
  <mergeCells count="7">
    <mergeCell ref="K5:M5"/>
    <mergeCell ref="E5:G5"/>
    <mergeCell ref="L4:M4"/>
    <mergeCell ref="A5:A7"/>
    <mergeCell ref="B5:D5"/>
    <mergeCell ref="A3:D4"/>
    <mergeCell ref="H5:J5"/>
  </mergeCells>
  <printOptions/>
  <pageMargins left="0.7874015748031497" right="0.7874015748031497" top="0.7874015748031497" bottom="0.7874015748031497" header="0.5118110236220472" footer="0.5118110236220472"/>
  <pageSetup fitToHeight="1" fitToWidth="1" horizontalDpi="600" verticalDpi="600" orientation="landscape" paperSize="9" scale="87" r:id="rId1"/>
  <ignoredErrors>
    <ignoredError sqref="D28:D36 E36 E28:E29 G28:G36 F28:F29 E31:E33 F31:F33 F36" formula="1"/>
    <ignoredError sqref="K8:K33 L13:L33 L8:L11 M8:M11 M13:M33" evalError="1"/>
  </ignoredErrors>
</worksheet>
</file>

<file path=xl/worksheets/sheet9.xml><?xml version="1.0" encoding="utf-8"?>
<worksheet xmlns="http://schemas.openxmlformats.org/spreadsheetml/2006/main" xmlns:r="http://schemas.openxmlformats.org/officeDocument/2006/relationships">
  <sheetPr>
    <pageSetUpPr fitToPage="1"/>
  </sheetPr>
  <dimension ref="A1:AW35"/>
  <sheetViews>
    <sheetView zoomScaleSheetLayoutView="75" zoomScalePageLayoutView="0" workbookViewId="0" topLeftCell="A1">
      <pane xSplit="1" ySplit="6" topLeftCell="C25" activePane="bottomRight" state="frozen"/>
      <selection pane="topLeft" activeCell="A31" sqref="A31"/>
      <selection pane="topRight" activeCell="A31" sqref="A31"/>
      <selection pane="bottomLeft" activeCell="A31" sqref="A31"/>
      <selection pane="bottomRight" activeCell="A31" sqref="A31"/>
    </sheetView>
  </sheetViews>
  <sheetFormatPr defaultColWidth="9.00390625" defaultRowHeight="13.5"/>
  <cols>
    <col min="1" max="1" width="10.50390625" style="0" customWidth="1"/>
    <col min="2" max="7" width="12.625" style="0" customWidth="1"/>
    <col min="8" max="8" width="14.75390625" style="0" customWidth="1"/>
    <col min="9" max="37" width="12.625" style="0" customWidth="1"/>
    <col min="38" max="39" width="15.625" style="0" bestFit="1" customWidth="1"/>
    <col min="40" max="40" width="15.625" style="0" customWidth="1"/>
    <col min="41" max="42" width="12.625" style="0" customWidth="1"/>
    <col min="43" max="49" width="10.625" style="0" customWidth="1"/>
  </cols>
  <sheetData>
    <row r="1" spans="2:49" ht="13.5" customHeight="1">
      <c r="B1" s="199" t="s">
        <v>168</v>
      </c>
      <c r="C1" s="199"/>
      <c r="D1" s="199"/>
      <c r="M1" s="96"/>
      <c r="S1" s="33"/>
      <c r="Y1" s="96"/>
      <c r="AE1" s="33"/>
      <c r="AK1" s="96"/>
      <c r="AW1" s="96"/>
    </row>
    <row r="2" spans="1:49" ht="14.25" customHeight="1" thickBot="1">
      <c r="A2" s="134"/>
      <c r="B2" s="200"/>
      <c r="C2" s="200"/>
      <c r="D2" s="200"/>
      <c r="L2" s="97"/>
      <c r="M2" s="97"/>
      <c r="Y2" s="97"/>
      <c r="AK2" s="97"/>
      <c r="AV2" s="174" t="s">
        <v>174</v>
      </c>
      <c r="AW2" s="174"/>
    </row>
    <row r="3" spans="1:49" ht="17.25" customHeight="1">
      <c r="A3" s="27" t="s">
        <v>110</v>
      </c>
      <c r="B3" s="221">
        <v>1</v>
      </c>
      <c r="C3" s="222"/>
      <c r="D3" s="222"/>
      <c r="E3" s="201">
        <v>2</v>
      </c>
      <c r="F3" s="201"/>
      <c r="G3" s="201"/>
      <c r="H3" s="201">
        <v>3</v>
      </c>
      <c r="I3" s="201"/>
      <c r="J3" s="201"/>
      <c r="K3" s="201">
        <v>4</v>
      </c>
      <c r="L3" s="201"/>
      <c r="M3" s="201"/>
      <c r="N3" s="201">
        <v>5</v>
      </c>
      <c r="O3" s="201"/>
      <c r="P3" s="201"/>
      <c r="Q3" s="201">
        <v>6</v>
      </c>
      <c r="R3" s="201"/>
      <c r="S3" s="201"/>
      <c r="T3" s="201">
        <v>7</v>
      </c>
      <c r="U3" s="201"/>
      <c r="V3" s="201"/>
      <c r="W3" s="201">
        <v>8</v>
      </c>
      <c r="X3" s="201"/>
      <c r="Y3" s="201"/>
      <c r="Z3" s="201">
        <v>9</v>
      </c>
      <c r="AA3" s="201"/>
      <c r="AB3" s="201"/>
      <c r="AC3" s="201">
        <v>10</v>
      </c>
      <c r="AD3" s="201"/>
      <c r="AE3" s="201"/>
      <c r="AF3" s="201">
        <v>11</v>
      </c>
      <c r="AG3" s="201"/>
      <c r="AH3" s="201"/>
      <c r="AI3" s="221">
        <v>12</v>
      </c>
      <c r="AJ3" s="222"/>
      <c r="AK3" s="223"/>
      <c r="AL3" s="217" t="s">
        <v>138</v>
      </c>
      <c r="AM3" s="214"/>
      <c r="AN3" s="211"/>
      <c r="AO3" s="205" t="s">
        <v>139</v>
      </c>
      <c r="AP3" s="191" t="s">
        <v>141</v>
      </c>
      <c r="AQ3" s="205" t="s">
        <v>98</v>
      </c>
      <c r="AR3" s="205" t="s">
        <v>99</v>
      </c>
      <c r="AS3" s="205" t="s">
        <v>100</v>
      </c>
      <c r="AT3" s="205" t="s">
        <v>101</v>
      </c>
      <c r="AU3" s="179" t="s">
        <v>102</v>
      </c>
      <c r="AV3" s="180"/>
      <c r="AW3" s="181"/>
    </row>
    <row r="4" spans="1:49" ht="18.75" customHeight="1">
      <c r="A4" s="219" t="s">
        <v>111</v>
      </c>
      <c r="B4" s="202" t="s">
        <v>187</v>
      </c>
      <c r="C4" s="203"/>
      <c r="D4" s="203"/>
      <c r="E4" s="202" t="s">
        <v>188</v>
      </c>
      <c r="F4" s="203"/>
      <c r="G4" s="204"/>
      <c r="H4" s="202" t="s">
        <v>152</v>
      </c>
      <c r="I4" s="203"/>
      <c r="J4" s="204"/>
      <c r="K4" s="224" t="s">
        <v>136</v>
      </c>
      <c r="L4" s="225"/>
      <c r="M4" s="226"/>
      <c r="N4" s="202" t="s">
        <v>135</v>
      </c>
      <c r="O4" s="203"/>
      <c r="P4" s="204"/>
      <c r="Q4" s="202" t="s">
        <v>189</v>
      </c>
      <c r="R4" s="203"/>
      <c r="S4" s="204"/>
      <c r="T4" s="202" t="s">
        <v>137</v>
      </c>
      <c r="U4" s="203"/>
      <c r="V4" s="204"/>
      <c r="W4" s="202" t="s">
        <v>190</v>
      </c>
      <c r="X4" s="203"/>
      <c r="Y4" s="204"/>
      <c r="Z4" s="202" t="s">
        <v>191</v>
      </c>
      <c r="AA4" s="203"/>
      <c r="AB4" s="204"/>
      <c r="AC4" s="202" t="s">
        <v>151</v>
      </c>
      <c r="AD4" s="203"/>
      <c r="AE4" s="204"/>
      <c r="AF4" s="202" t="s">
        <v>116</v>
      </c>
      <c r="AG4" s="203"/>
      <c r="AH4" s="204"/>
      <c r="AI4" s="202" t="s">
        <v>112</v>
      </c>
      <c r="AJ4" s="203"/>
      <c r="AK4" s="204"/>
      <c r="AL4" s="218" t="s">
        <v>138</v>
      </c>
      <c r="AM4" s="215"/>
      <c r="AN4" s="212"/>
      <c r="AO4" s="206"/>
      <c r="AP4" s="192"/>
      <c r="AQ4" s="206"/>
      <c r="AR4" s="206"/>
      <c r="AS4" s="206"/>
      <c r="AT4" s="206"/>
      <c r="AU4" s="182"/>
      <c r="AV4" s="183"/>
      <c r="AW4" s="184"/>
    </row>
    <row r="5" spans="1:49" ht="13.5" customHeight="1">
      <c r="A5" s="220"/>
      <c r="B5" s="28"/>
      <c r="C5" s="13"/>
      <c r="D5" s="13"/>
      <c r="E5" s="28"/>
      <c r="F5" s="13"/>
      <c r="G5" s="12"/>
      <c r="H5" s="28"/>
      <c r="I5" s="13"/>
      <c r="J5" s="13"/>
      <c r="K5" s="28"/>
      <c r="L5" s="13"/>
      <c r="M5" s="13"/>
      <c r="N5" s="28"/>
      <c r="O5" s="13"/>
      <c r="P5" s="12"/>
      <c r="Q5" s="28"/>
      <c r="R5" s="13"/>
      <c r="S5" s="12"/>
      <c r="T5" s="28"/>
      <c r="U5" s="13"/>
      <c r="V5" s="12"/>
      <c r="W5" s="28"/>
      <c r="X5" s="13"/>
      <c r="Y5" s="12"/>
      <c r="Z5" s="28"/>
      <c r="AA5" s="13"/>
      <c r="AB5" s="12"/>
      <c r="AC5" s="28"/>
      <c r="AD5" s="13"/>
      <c r="AE5" s="12"/>
      <c r="AF5" s="28"/>
      <c r="AG5" s="13"/>
      <c r="AH5" s="12"/>
      <c r="AI5" s="28"/>
      <c r="AJ5" s="13"/>
      <c r="AK5" s="12"/>
      <c r="AL5" s="218" t="s">
        <v>138</v>
      </c>
      <c r="AM5" s="216"/>
      <c r="AN5" s="213"/>
      <c r="AO5" s="206"/>
      <c r="AP5" s="192"/>
      <c r="AQ5" s="206"/>
      <c r="AR5" s="206"/>
      <c r="AS5" s="206"/>
      <c r="AT5" s="206"/>
      <c r="AU5" s="207" t="s">
        <v>156</v>
      </c>
      <c r="AV5" s="207" t="s">
        <v>157</v>
      </c>
      <c r="AW5" s="209" t="s">
        <v>158</v>
      </c>
    </row>
    <row r="6" spans="1:49" ht="36" customHeight="1">
      <c r="A6" s="29" t="s">
        <v>97</v>
      </c>
      <c r="B6" s="36" t="s">
        <v>113</v>
      </c>
      <c r="C6" s="37" t="s">
        <v>114</v>
      </c>
      <c r="D6" s="37" t="s">
        <v>115</v>
      </c>
      <c r="E6" s="36" t="s">
        <v>113</v>
      </c>
      <c r="F6" s="37" t="s">
        <v>114</v>
      </c>
      <c r="G6" s="37" t="s">
        <v>115</v>
      </c>
      <c r="H6" s="36" t="s">
        <v>113</v>
      </c>
      <c r="I6" s="37" t="s">
        <v>114</v>
      </c>
      <c r="J6" s="37" t="s">
        <v>115</v>
      </c>
      <c r="K6" s="36" t="s">
        <v>113</v>
      </c>
      <c r="L6" s="37" t="s">
        <v>114</v>
      </c>
      <c r="M6" s="37" t="s">
        <v>115</v>
      </c>
      <c r="N6" s="36" t="s">
        <v>113</v>
      </c>
      <c r="O6" s="37" t="s">
        <v>114</v>
      </c>
      <c r="P6" s="37" t="s">
        <v>115</v>
      </c>
      <c r="Q6" s="36" t="s">
        <v>113</v>
      </c>
      <c r="R6" s="37" t="s">
        <v>114</v>
      </c>
      <c r="S6" s="37" t="s">
        <v>115</v>
      </c>
      <c r="T6" s="36" t="s">
        <v>113</v>
      </c>
      <c r="U6" s="37" t="s">
        <v>114</v>
      </c>
      <c r="V6" s="37" t="s">
        <v>115</v>
      </c>
      <c r="W6" s="36" t="s">
        <v>113</v>
      </c>
      <c r="X6" s="37" t="s">
        <v>114</v>
      </c>
      <c r="Y6" s="37" t="s">
        <v>115</v>
      </c>
      <c r="Z6" s="36" t="s">
        <v>113</v>
      </c>
      <c r="AA6" s="37" t="s">
        <v>114</v>
      </c>
      <c r="AB6" s="37" t="s">
        <v>115</v>
      </c>
      <c r="AC6" s="36" t="s">
        <v>113</v>
      </c>
      <c r="AD6" s="37" t="s">
        <v>114</v>
      </c>
      <c r="AE6" s="37" t="s">
        <v>115</v>
      </c>
      <c r="AF6" s="36" t="s">
        <v>113</v>
      </c>
      <c r="AG6" s="37" t="s">
        <v>114</v>
      </c>
      <c r="AH6" s="37" t="s">
        <v>115</v>
      </c>
      <c r="AI6" s="36" t="s">
        <v>113</v>
      </c>
      <c r="AJ6" s="37" t="s">
        <v>114</v>
      </c>
      <c r="AK6" s="37" t="s">
        <v>115</v>
      </c>
      <c r="AL6" s="88" t="s">
        <v>143</v>
      </c>
      <c r="AM6" s="36" t="s">
        <v>114</v>
      </c>
      <c r="AN6" s="36" t="s">
        <v>115</v>
      </c>
      <c r="AO6" s="88" t="s">
        <v>140</v>
      </c>
      <c r="AP6" s="88" t="s">
        <v>142</v>
      </c>
      <c r="AQ6" s="88" t="s">
        <v>144</v>
      </c>
      <c r="AR6" s="30" t="s">
        <v>117</v>
      </c>
      <c r="AS6" s="31" t="s">
        <v>130</v>
      </c>
      <c r="AT6" s="32" t="s">
        <v>118</v>
      </c>
      <c r="AU6" s="208"/>
      <c r="AV6" s="208"/>
      <c r="AW6" s="210"/>
    </row>
    <row r="7" spans="1:49" ht="16.5" customHeight="1">
      <c r="A7" s="5" t="s">
        <v>67</v>
      </c>
      <c r="B7" s="39">
        <f>SUM(C7:D7)</f>
        <v>9</v>
      </c>
      <c r="C7" s="38">
        <v>9</v>
      </c>
      <c r="D7" s="39">
        <v>0</v>
      </c>
      <c r="E7" s="39">
        <f aca="true" t="shared" si="0" ref="E7:E25">SUM(F7:G7)</f>
        <v>61</v>
      </c>
      <c r="F7" s="38">
        <v>58</v>
      </c>
      <c r="G7" s="39">
        <v>3</v>
      </c>
      <c r="H7" s="39">
        <f aca="true" t="shared" si="1" ref="H7:H25">SUM(I7:J7)</f>
        <v>414</v>
      </c>
      <c r="I7" s="38">
        <v>326</v>
      </c>
      <c r="J7" s="39">
        <v>88</v>
      </c>
      <c r="K7" s="39">
        <f aca="true" t="shared" si="2" ref="K7:K25">SUM(L7:M7)</f>
        <v>5</v>
      </c>
      <c r="L7" s="38">
        <v>3</v>
      </c>
      <c r="M7" s="39">
        <v>2</v>
      </c>
      <c r="N7" s="39">
        <f aca="true" t="shared" si="3" ref="N7:N25">SUM(O7:P7)</f>
        <v>295</v>
      </c>
      <c r="O7" s="38">
        <v>238</v>
      </c>
      <c r="P7" s="39">
        <v>57</v>
      </c>
      <c r="Q7" s="39">
        <f aca="true" t="shared" si="4" ref="Q7:Q25">SUM(R7:S7)</f>
        <v>4</v>
      </c>
      <c r="R7" s="38">
        <v>4</v>
      </c>
      <c r="S7" s="39">
        <v>0</v>
      </c>
      <c r="T7" s="39">
        <f aca="true" t="shared" si="5" ref="T7:T25">SUM(U7:V7)</f>
        <v>12</v>
      </c>
      <c r="U7" s="38">
        <v>11</v>
      </c>
      <c r="V7" s="39">
        <v>1</v>
      </c>
      <c r="W7" s="39">
        <f>SUM(X7:Y7)</f>
        <v>20</v>
      </c>
      <c r="X7" s="38">
        <v>12</v>
      </c>
      <c r="Y7" s="39">
        <v>8</v>
      </c>
      <c r="Z7" s="39">
        <f aca="true" t="shared" si="6" ref="Z7:Z25">SUM(AA7:AB7)</f>
        <v>6</v>
      </c>
      <c r="AA7" s="38">
        <v>3</v>
      </c>
      <c r="AB7" s="39">
        <v>3</v>
      </c>
      <c r="AC7" s="39">
        <f aca="true" t="shared" si="7" ref="AC7:AC25">SUM(AD7:AE7)</f>
        <v>27</v>
      </c>
      <c r="AD7" s="38">
        <v>4</v>
      </c>
      <c r="AE7" s="39">
        <v>23</v>
      </c>
      <c r="AF7" s="39">
        <f aca="true" t="shared" si="8" ref="AF7:AF25">SUM(AG7:AH7)</f>
        <v>189</v>
      </c>
      <c r="AG7" s="38">
        <v>64</v>
      </c>
      <c r="AH7" s="39">
        <v>125</v>
      </c>
      <c r="AI7" s="39">
        <f aca="true" t="shared" si="9" ref="AI7:AI25">SUM(AJ7:AK7)</f>
        <v>53</v>
      </c>
      <c r="AJ7" s="38">
        <v>49</v>
      </c>
      <c r="AK7" s="39">
        <v>4</v>
      </c>
      <c r="AL7" s="39">
        <f>SUM(AM7:AN7)</f>
        <v>1095</v>
      </c>
      <c r="AM7" s="38">
        <f aca="true" t="shared" si="10" ref="AM7:AM25">SUM(C7,F7,I7,L7,O7,R7,U7,X7,AA7,AD7,AG7,AJ7)</f>
        <v>781</v>
      </c>
      <c r="AN7" s="39">
        <f aca="true" t="shared" si="11" ref="AN7:AN25">SUM(D7,G7,J7,M7,P7,S7,V7,Y7,AB7,AE7,AH7,AK7)</f>
        <v>314</v>
      </c>
      <c r="AO7" s="39">
        <v>0</v>
      </c>
      <c r="AP7" s="38">
        <v>0</v>
      </c>
      <c r="AQ7" s="44">
        <f>SUM(AL7,AO7,AP7)</f>
        <v>1095</v>
      </c>
      <c r="AR7" s="44">
        <v>87</v>
      </c>
      <c r="AS7" s="44">
        <f>SUM(AQ7:AR7)</f>
        <v>1182</v>
      </c>
      <c r="AT7" s="44">
        <v>1182</v>
      </c>
      <c r="AU7" s="89">
        <v>0</v>
      </c>
      <c r="AV7" s="89">
        <v>0</v>
      </c>
      <c r="AW7" s="135">
        <v>0</v>
      </c>
    </row>
    <row r="8" spans="1:49" ht="16.5" customHeight="1">
      <c r="A8" s="5" t="s">
        <v>68</v>
      </c>
      <c r="B8" s="39">
        <f aca="true" t="shared" si="12" ref="B8:B25">SUM(C8:D8)</f>
        <v>5</v>
      </c>
      <c r="C8" s="38">
        <v>5</v>
      </c>
      <c r="D8" s="39">
        <v>0</v>
      </c>
      <c r="E8" s="39">
        <f t="shared" si="0"/>
        <v>127</v>
      </c>
      <c r="F8" s="38">
        <v>124</v>
      </c>
      <c r="G8" s="39">
        <v>3</v>
      </c>
      <c r="H8" s="39">
        <f t="shared" si="1"/>
        <v>693</v>
      </c>
      <c r="I8" s="38">
        <v>556</v>
      </c>
      <c r="J8" s="39">
        <v>137</v>
      </c>
      <c r="K8" s="39">
        <f t="shared" si="2"/>
        <v>18</v>
      </c>
      <c r="L8" s="38">
        <v>15</v>
      </c>
      <c r="M8" s="39">
        <v>3</v>
      </c>
      <c r="N8" s="39">
        <f t="shared" si="3"/>
        <v>535.75</v>
      </c>
      <c r="O8" s="38">
        <v>418</v>
      </c>
      <c r="P8" s="39">
        <v>117.75</v>
      </c>
      <c r="Q8" s="39">
        <f t="shared" si="4"/>
        <v>19</v>
      </c>
      <c r="R8" s="38">
        <v>18</v>
      </c>
      <c r="S8" s="39">
        <v>1</v>
      </c>
      <c r="T8" s="39">
        <f t="shared" si="5"/>
        <v>29</v>
      </c>
      <c r="U8" s="38">
        <v>23</v>
      </c>
      <c r="V8" s="39">
        <v>6</v>
      </c>
      <c r="W8" s="39">
        <f>SUM(X8:Y8)</f>
        <v>27.25</v>
      </c>
      <c r="X8" s="38">
        <v>15</v>
      </c>
      <c r="Y8" s="39">
        <v>12.25</v>
      </c>
      <c r="Z8" s="39">
        <f t="shared" si="6"/>
        <v>2</v>
      </c>
      <c r="AA8" s="38">
        <v>2</v>
      </c>
      <c r="AB8" s="39">
        <v>0</v>
      </c>
      <c r="AC8" s="39">
        <f t="shared" si="7"/>
        <v>44</v>
      </c>
      <c r="AD8" s="38">
        <v>10</v>
      </c>
      <c r="AE8" s="39">
        <v>34</v>
      </c>
      <c r="AF8" s="39">
        <f t="shared" si="8"/>
        <v>234</v>
      </c>
      <c r="AG8" s="38">
        <v>81</v>
      </c>
      <c r="AH8" s="39">
        <v>153</v>
      </c>
      <c r="AI8" s="39">
        <f t="shared" si="9"/>
        <v>127</v>
      </c>
      <c r="AJ8" s="38">
        <v>119</v>
      </c>
      <c r="AK8" s="39">
        <v>8</v>
      </c>
      <c r="AL8" s="39">
        <f>SUM(AM8:AN8)</f>
        <v>1861</v>
      </c>
      <c r="AM8" s="38">
        <f t="shared" si="10"/>
        <v>1386</v>
      </c>
      <c r="AN8" s="39">
        <f t="shared" si="11"/>
        <v>475</v>
      </c>
      <c r="AO8" s="39">
        <v>0</v>
      </c>
      <c r="AP8" s="38">
        <v>0</v>
      </c>
      <c r="AQ8" s="44">
        <f aca="true" t="shared" si="13" ref="AQ8:AQ25">SUM(AL8,AO8,AP8)</f>
        <v>1861</v>
      </c>
      <c r="AR8" s="44">
        <v>115</v>
      </c>
      <c r="AS8" s="44">
        <f aca="true" t="shared" si="14" ref="AS8:AS35">SUM(AQ8:AR8)</f>
        <v>1976</v>
      </c>
      <c r="AT8" s="44">
        <v>1976</v>
      </c>
      <c r="AU8" s="89">
        <v>0</v>
      </c>
      <c r="AV8" s="89">
        <v>0</v>
      </c>
      <c r="AW8" s="135">
        <v>0</v>
      </c>
    </row>
    <row r="9" spans="1:49" ht="16.5" customHeight="1">
      <c r="A9" s="5" t="s">
        <v>69</v>
      </c>
      <c r="B9" s="39">
        <f t="shared" si="12"/>
        <v>6</v>
      </c>
      <c r="C9" s="38">
        <v>5</v>
      </c>
      <c r="D9" s="39">
        <v>1</v>
      </c>
      <c r="E9" s="39">
        <f t="shared" si="0"/>
        <v>115.999</v>
      </c>
      <c r="F9" s="38">
        <v>105</v>
      </c>
      <c r="G9" s="39">
        <v>10.999</v>
      </c>
      <c r="H9" s="39">
        <f t="shared" si="1"/>
        <v>716.0840000000001</v>
      </c>
      <c r="I9" s="38">
        <v>593</v>
      </c>
      <c r="J9" s="39">
        <v>123.084</v>
      </c>
      <c r="K9" s="39">
        <f t="shared" si="2"/>
        <v>17</v>
      </c>
      <c r="L9" s="38">
        <v>16</v>
      </c>
      <c r="M9" s="39">
        <v>1</v>
      </c>
      <c r="N9" s="39">
        <f t="shared" si="3"/>
        <v>550.915</v>
      </c>
      <c r="O9" s="38">
        <v>389</v>
      </c>
      <c r="P9" s="39">
        <v>161.915</v>
      </c>
      <c r="Q9" s="39">
        <f t="shared" si="4"/>
        <v>7</v>
      </c>
      <c r="R9" s="38">
        <v>6</v>
      </c>
      <c r="S9" s="39">
        <v>1</v>
      </c>
      <c r="T9" s="39">
        <f t="shared" si="5"/>
        <v>24</v>
      </c>
      <c r="U9" s="38">
        <v>22</v>
      </c>
      <c r="V9" s="39">
        <v>2</v>
      </c>
      <c r="W9" s="39">
        <f>SUM(X9:Y9)</f>
        <v>33</v>
      </c>
      <c r="X9" s="38">
        <v>21</v>
      </c>
      <c r="Y9" s="39">
        <v>12</v>
      </c>
      <c r="Z9" s="39">
        <f t="shared" si="6"/>
        <v>5</v>
      </c>
      <c r="AA9" s="38">
        <v>4</v>
      </c>
      <c r="AB9" s="39">
        <v>1</v>
      </c>
      <c r="AC9" s="39">
        <f t="shared" si="7"/>
        <v>78</v>
      </c>
      <c r="AD9" s="38">
        <v>16</v>
      </c>
      <c r="AE9" s="39">
        <v>62</v>
      </c>
      <c r="AF9" s="39">
        <f t="shared" si="8"/>
        <v>155</v>
      </c>
      <c r="AG9" s="38">
        <v>58</v>
      </c>
      <c r="AH9" s="39">
        <v>97</v>
      </c>
      <c r="AI9" s="39">
        <f t="shared" si="9"/>
        <v>209</v>
      </c>
      <c r="AJ9" s="38">
        <v>202</v>
      </c>
      <c r="AK9" s="39">
        <v>7</v>
      </c>
      <c r="AL9" s="39">
        <f>SUM(AM9:AN9)</f>
        <v>1916.998</v>
      </c>
      <c r="AM9" s="38">
        <f t="shared" si="10"/>
        <v>1437</v>
      </c>
      <c r="AN9" s="39">
        <f t="shared" si="11"/>
        <v>479.998</v>
      </c>
      <c r="AO9" s="39">
        <v>0.002</v>
      </c>
      <c r="AP9" s="38">
        <v>0</v>
      </c>
      <c r="AQ9" s="44">
        <f t="shared" si="13"/>
        <v>1917</v>
      </c>
      <c r="AR9" s="44">
        <v>97</v>
      </c>
      <c r="AS9" s="44">
        <f t="shared" si="14"/>
        <v>2014</v>
      </c>
      <c r="AT9" s="44">
        <v>2014</v>
      </c>
      <c r="AU9" s="89">
        <v>0</v>
      </c>
      <c r="AV9" s="89">
        <v>0</v>
      </c>
      <c r="AW9" s="135">
        <v>0</v>
      </c>
    </row>
    <row r="10" spans="1:49" ht="16.5" customHeight="1">
      <c r="A10" s="5" t="s">
        <v>70</v>
      </c>
      <c r="B10" s="39">
        <f t="shared" si="12"/>
        <v>9</v>
      </c>
      <c r="C10" s="38">
        <v>9</v>
      </c>
      <c r="D10" s="39">
        <v>0</v>
      </c>
      <c r="E10" s="39">
        <f t="shared" si="0"/>
        <v>257</v>
      </c>
      <c r="F10" s="38">
        <v>245</v>
      </c>
      <c r="G10" s="39">
        <v>12</v>
      </c>
      <c r="H10" s="39">
        <f t="shared" si="1"/>
        <v>1245</v>
      </c>
      <c r="I10" s="38">
        <v>1038</v>
      </c>
      <c r="J10" s="39">
        <v>207</v>
      </c>
      <c r="K10" s="39">
        <f t="shared" si="2"/>
        <v>32</v>
      </c>
      <c r="L10" s="38">
        <v>26</v>
      </c>
      <c r="M10" s="39">
        <v>6</v>
      </c>
      <c r="N10" s="39">
        <f t="shared" si="3"/>
        <v>812</v>
      </c>
      <c r="O10" s="38">
        <v>662</v>
      </c>
      <c r="P10" s="39">
        <v>150</v>
      </c>
      <c r="Q10" s="39">
        <f t="shared" si="4"/>
        <v>17</v>
      </c>
      <c r="R10" s="38">
        <v>17</v>
      </c>
      <c r="S10" s="39">
        <v>0</v>
      </c>
      <c r="T10" s="39">
        <f t="shared" si="5"/>
        <v>51</v>
      </c>
      <c r="U10" s="38">
        <v>38</v>
      </c>
      <c r="V10" s="39">
        <v>13</v>
      </c>
      <c r="W10" s="39">
        <f>SUM(X10:Y10)</f>
        <v>33</v>
      </c>
      <c r="X10" s="38">
        <v>18</v>
      </c>
      <c r="Y10" s="39">
        <v>15</v>
      </c>
      <c r="Z10" s="39">
        <f t="shared" si="6"/>
        <v>10</v>
      </c>
      <c r="AA10" s="38">
        <v>9</v>
      </c>
      <c r="AB10" s="39">
        <v>1</v>
      </c>
      <c r="AC10" s="39">
        <f t="shared" si="7"/>
        <v>51</v>
      </c>
      <c r="AD10" s="38">
        <v>14</v>
      </c>
      <c r="AE10" s="39">
        <v>37</v>
      </c>
      <c r="AF10" s="39">
        <f t="shared" si="8"/>
        <v>371</v>
      </c>
      <c r="AG10" s="38">
        <v>165</v>
      </c>
      <c r="AH10" s="39">
        <v>206</v>
      </c>
      <c r="AI10" s="39">
        <f>SUM(AJ10:AK10)</f>
        <v>190</v>
      </c>
      <c r="AJ10" s="38">
        <v>186</v>
      </c>
      <c r="AK10" s="39">
        <v>4</v>
      </c>
      <c r="AL10" s="39">
        <f aca="true" t="shared" si="15" ref="AL10:AL25">SUM(AM10:AN10)</f>
        <v>3078</v>
      </c>
      <c r="AM10" s="38">
        <f t="shared" si="10"/>
        <v>2427</v>
      </c>
      <c r="AN10" s="39">
        <f t="shared" si="11"/>
        <v>651</v>
      </c>
      <c r="AO10" s="39">
        <v>0</v>
      </c>
      <c r="AP10" s="38">
        <v>0</v>
      </c>
      <c r="AQ10" s="44">
        <f t="shared" si="13"/>
        <v>3078</v>
      </c>
      <c r="AR10" s="44">
        <v>237</v>
      </c>
      <c r="AS10" s="44">
        <f t="shared" si="14"/>
        <v>3315</v>
      </c>
      <c r="AT10" s="44">
        <v>3315</v>
      </c>
      <c r="AU10" s="89">
        <v>0</v>
      </c>
      <c r="AV10" s="89">
        <v>0</v>
      </c>
      <c r="AW10" s="135">
        <v>0</v>
      </c>
    </row>
    <row r="11" spans="1:49" ht="16.5" customHeight="1">
      <c r="A11" s="5" t="s">
        <v>71</v>
      </c>
      <c r="B11" s="43">
        <f t="shared" si="12"/>
        <v>12</v>
      </c>
      <c r="C11" s="38">
        <v>11</v>
      </c>
      <c r="D11" s="39">
        <v>1</v>
      </c>
      <c r="E11" s="39">
        <f t="shared" si="0"/>
        <v>246</v>
      </c>
      <c r="F11" s="38">
        <v>242</v>
      </c>
      <c r="G11" s="39">
        <v>4</v>
      </c>
      <c r="H11" s="39">
        <f t="shared" si="1"/>
        <v>1065</v>
      </c>
      <c r="I11" s="38">
        <v>880</v>
      </c>
      <c r="J11" s="39">
        <v>185</v>
      </c>
      <c r="K11" s="39">
        <f t="shared" si="2"/>
        <v>20</v>
      </c>
      <c r="L11" s="38">
        <v>18</v>
      </c>
      <c r="M11" s="39">
        <v>2</v>
      </c>
      <c r="N11" s="39">
        <f t="shared" si="3"/>
        <v>634.8</v>
      </c>
      <c r="O11" s="38">
        <v>561</v>
      </c>
      <c r="P11" s="39">
        <v>73.8</v>
      </c>
      <c r="Q11" s="39">
        <f t="shared" si="4"/>
        <v>27</v>
      </c>
      <c r="R11" s="38">
        <v>25</v>
      </c>
      <c r="S11" s="39">
        <v>2</v>
      </c>
      <c r="T11" s="39">
        <f t="shared" si="5"/>
        <v>67</v>
      </c>
      <c r="U11" s="38">
        <v>59</v>
      </c>
      <c r="V11" s="39">
        <v>8</v>
      </c>
      <c r="W11" s="39">
        <f aca="true" t="shared" si="16" ref="W11:W25">SUM(X11:Y11)</f>
        <v>37</v>
      </c>
      <c r="X11" s="38">
        <v>20</v>
      </c>
      <c r="Y11" s="39">
        <v>17</v>
      </c>
      <c r="Z11" s="39">
        <f t="shared" si="6"/>
        <v>12</v>
      </c>
      <c r="AA11" s="38">
        <v>10</v>
      </c>
      <c r="AB11" s="39">
        <v>2</v>
      </c>
      <c r="AC11" s="39">
        <f t="shared" si="7"/>
        <v>39</v>
      </c>
      <c r="AD11" s="38">
        <v>23</v>
      </c>
      <c r="AE11" s="39">
        <v>16</v>
      </c>
      <c r="AF11" s="39">
        <f t="shared" si="8"/>
        <v>226</v>
      </c>
      <c r="AG11" s="38">
        <v>103</v>
      </c>
      <c r="AH11" s="39">
        <v>123</v>
      </c>
      <c r="AI11" s="39">
        <f t="shared" si="9"/>
        <v>193.2</v>
      </c>
      <c r="AJ11" s="38">
        <v>183</v>
      </c>
      <c r="AK11" s="39">
        <v>10.2</v>
      </c>
      <c r="AL11" s="39">
        <f t="shared" si="15"/>
        <v>2579</v>
      </c>
      <c r="AM11" s="38">
        <f t="shared" si="10"/>
        <v>2135</v>
      </c>
      <c r="AN11" s="39">
        <f t="shared" si="11"/>
        <v>444</v>
      </c>
      <c r="AO11" s="39">
        <v>0</v>
      </c>
      <c r="AP11" s="38">
        <v>0</v>
      </c>
      <c r="AQ11" s="44">
        <f t="shared" si="13"/>
        <v>2579</v>
      </c>
      <c r="AR11" s="44">
        <v>95</v>
      </c>
      <c r="AS11" s="44">
        <f t="shared" si="14"/>
        <v>2674</v>
      </c>
      <c r="AT11" s="44">
        <v>2674</v>
      </c>
      <c r="AU11" s="89">
        <v>0</v>
      </c>
      <c r="AV11" s="89">
        <v>0</v>
      </c>
      <c r="AW11" s="135">
        <v>0</v>
      </c>
    </row>
    <row r="12" spans="1:49" ht="16.5" customHeight="1">
      <c r="A12" s="5" t="s">
        <v>72</v>
      </c>
      <c r="B12" s="39">
        <f t="shared" si="12"/>
        <v>1</v>
      </c>
      <c r="C12" s="38">
        <v>1</v>
      </c>
      <c r="D12" s="39">
        <v>0</v>
      </c>
      <c r="E12" s="39">
        <f t="shared" si="0"/>
        <v>129</v>
      </c>
      <c r="F12" s="38">
        <v>127</v>
      </c>
      <c r="G12" s="39">
        <v>2</v>
      </c>
      <c r="H12" s="39">
        <f t="shared" si="1"/>
        <v>537.0550000000001</v>
      </c>
      <c r="I12" s="38">
        <v>445</v>
      </c>
      <c r="J12" s="39">
        <v>92.055</v>
      </c>
      <c r="K12" s="39">
        <f t="shared" si="2"/>
        <v>9</v>
      </c>
      <c r="L12" s="38">
        <v>9</v>
      </c>
      <c r="M12" s="39">
        <v>0</v>
      </c>
      <c r="N12" s="39">
        <f t="shared" si="3"/>
        <v>396.88800000000003</v>
      </c>
      <c r="O12" s="38">
        <v>330</v>
      </c>
      <c r="P12" s="39">
        <v>66.888</v>
      </c>
      <c r="Q12" s="39">
        <f t="shared" si="4"/>
        <v>9.055</v>
      </c>
      <c r="R12" s="38">
        <v>8</v>
      </c>
      <c r="S12" s="39">
        <v>1.055</v>
      </c>
      <c r="T12" s="39">
        <f t="shared" si="5"/>
        <v>14</v>
      </c>
      <c r="U12" s="38">
        <v>12</v>
      </c>
      <c r="V12" s="39">
        <v>2</v>
      </c>
      <c r="W12" s="39">
        <f t="shared" si="16"/>
        <v>30</v>
      </c>
      <c r="X12" s="38">
        <v>9</v>
      </c>
      <c r="Y12" s="39">
        <v>21</v>
      </c>
      <c r="Z12" s="39">
        <f t="shared" si="6"/>
        <v>0</v>
      </c>
      <c r="AA12" s="38">
        <v>0</v>
      </c>
      <c r="AB12" s="39">
        <v>0</v>
      </c>
      <c r="AC12" s="39">
        <f t="shared" si="7"/>
        <v>30</v>
      </c>
      <c r="AD12" s="38">
        <v>7</v>
      </c>
      <c r="AE12" s="39">
        <v>23</v>
      </c>
      <c r="AF12" s="39">
        <f t="shared" si="8"/>
        <v>153</v>
      </c>
      <c r="AG12" s="38">
        <v>51</v>
      </c>
      <c r="AH12" s="39">
        <v>102</v>
      </c>
      <c r="AI12" s="39">
        <f t="shared" si="9"/>
        <v>39</v>
      </c>
      <c r="AJ12" s="38">
        <v>35</v>
      </c>
      <c r="AK12" s="39">
        <v>4</v>
      </c>
      <c r="AL12" s="39">
        <f t="shared" si="15"/>
        <v>1347.998</v>
      </c>
      <c r="AM12" s="38">
        <f t="shared" si="10"/>
        <v>1034</v>
      </c>
      <c r="AN12" s="39">
        <f t="shared" si="11"/>
        <v>313.99800000000005</v>
      </c>
      <c r="AO12" s="39">
        <v>0.002</v>
      </c>
      <c r="AP12" s="38">
        <v>1</v>
      </c>
      <c r="AQ12" s="44">
        <f t="shared" si="13"/>
        <v>1349</v>
      </c>
      <c r="AR12" s="44">
        <v>76</v>
      </c>
      <c r="AS12" s="44">
        <f t="shared" si="14"/>
        <v>1425</v>
      </c>
      <c r="AT12" s="44">
        <v>1425</v>
      </c>
      <c r="AU12" s="89">
        <v>0</v>
      </c>
      <c r="AV12" s="89">
        <v>0</v>
      </c>
      <c r="AW12" s="135">
        <v>0</v>
      </c>
    </row>
    <row r="13" spans="1:49" ht="16.5" customHeight="1">
      <c r="A13" s="5" t="s">
        <v>73</v>
      </c>
      <c r="B13" s="39">
        <f t="shared" si="12"/>
        <v>2</v>
      </c>
      <c r="C13" s="38">
        <v>2</v>
      </c>
      <c r="D13" s="39">
        <v>0</v>
      </c>
      <c r="E13" s="39">
        <f t="shared" si="0"/>
        <v>75</v>
      </c>
      <c r="F13" s="38">
        <v>72</v>
      </c>
      <c r="G13" s="39">
        <v>3</v>
      </c>
      <c r="H13" s="39">
        <f t="shared" si="1"/>
        <v>352</v>
      </c>
      <c r="I13" s="38">
        <v>293</v>
      </c>
      <c r="J13" s="39">
        <v>59</v>
      </c>
      <c r="K13" s="39">
        <f t="shared" si="2"/>
        <v>13</v>
      </c>
      <c r="L13" s="38">
        <v>9</v>
      </c>
      <c r="M13" s="39">
        <v>4</v>
      </c>
      <c r="N13" s="39">
        <f t="shared" si="3"/>
        <v>261</v>
      </c>
      <c r="O13" s="38">
        <v>243</v>
      </c>
      <c r="P13" s="39">
        <v>18</v>
      </c>
      <c r="Q13" s="39">
        <f t="shared" si="4"/>
        <v>19</v>
      </c>
      <c r="R13" s="38">
        <v>17</v>
      </c>
      <c r="S13" s="39">
        <v>2</v>
      </c>
      <c r="T13" s="39">
        <f t="shared" si="5"/>
        <v>22</v>
      </c>
      <c r="U13" s="38">
        <v>19</v>
      </c>
      <c r="V13" s="39">
        <v>3</v>
      </c>
      <c r="W13" s="39">
        <f t="shared" si="16"/>
        <v>10</v>
      </c>
      <c r="X13" s="38">
        <v>5</v>
      </c>
      <c r="Y13" s="39">
        <v>5</v>
      </c>
      <c r="Z13" s="39">
        <f t="shared" si="6"/>
        <v>3</v>
      </c>
      <c r="AA13" s="38">
        <v>3</v>
      </c>
      <c r="AB13" s="39">
        <v>0</v>
      </c>
      <c r="AC13" s="39">
        <f t="shared" si="7"/>
        <v>28</v>
      </c>
      <c r="AD13" s="38">
        <v>11</v>
      </c>
      <c r="AE13" s="39">
        <v>17</v>
      </c>
      <c r="AF13" s="39">
        <f t="shared" si="8"/>
        <v>99</v>
      </c>
      <c r="AG13" s="38">
        <v>41</v>
      </c>
      <c r="AH13" s="39">
        <v>58</v>
      </c>
      <c r="AI13" s="39">
        <f t="shared" si="9"/>
        <v>80</v>
      </c>
      <c r="AJ13" s="38">
        <v>80</v>
      </c>
      <c r="AK13" s="39">
        <v>0</v>
      </c>
      <c r="AL13" s="39">
        <f t="shared" si="15"/>
        <v>964</v>
      </c>
      <c r="AM13" s="38">
        <f t="shared" si="10"/>
        <v>795</v>
      </c>
      <c r="AN13" s="39">
        <f t="shared" si="11"/>
        <v>169</v>
      </c>
      <c r="AO13" s="39">
        <v>0</v>
      </c>
      <c r="AP13" s="38">
        <v>0</v>
      </c>
      <c r="AQ13" s="44">
        <f t="shared" si="13"/>
        <v>964</v>
      </c>
      <c r="AR13" s="44">
        <v>31</v>
      </c>
      <c r="AS13" s="44">
        <f t="shared" si="14"/>
        <v>995</v>
      </c>
      <c r="AT13" s="44">
        <v>995</v>
      </c>
      <c r="AU13" s="89">
        <v>0</v>
      </c>
      <c r="AV13" s="89">
        <v>0</v>
      </c>
      <c r="AW13" s="135">
        <v>0</v>
      </c>
    </row>
    <row r="14" spans="1:49" ht="16.5" customHeight="1">
      <c r="A14" s="5" t="s">
        <v>74</v>
      </c>
      <c r="B14" s="39">
        <f t="shared" si="12"/>
        <v>7</v>
      </c>
      <c r="C14" s="38">
        <v>7</v>
      </c>
      <c r="D14" s="39">
        <v>0</v>
      </c>
      <c r="E14" s="39">
        <f t="shared" si="0"/>
        <v>119</v>
      </c>
      <c r="F14" s="38">
        <v>115</v>
      </c>
      <c r="G14" s="39">
        <v>4</v>
      </c>
      <c r="H14" s="39">
        <f t="shared" si="1"/>
        <v>621</v>
      </c>
      <c r="I14" s="38">
        <v>457</v>
      </c>
      <c r="J14" s="39">
        <v>164</v>
      </c>
      <c r="K14" s="39">
        <f t="shared" si="2"/>
        <v>13</v>
      </c>
      <c r="L14" s="38">
        <v>5</v>
      </c>
      <c r="M14" s="39">
        <v>8</v>
      </c>
      <c r="N14" s="39">
        <f t="shared" si="3"/>
        <v>366</v>
      </c>
      <c r="O14" s="38">
        <v>307</v>
      </c>
      <c r="P14" s="39">
        <v>59</v>
      </c>
      <c r="Q14" s="39">
        <f t="shared" si="4"/>
        <v>8</v>
      </c>
      <c r="R14" s="38">
        <v>8</v>
      </c>
      <c r="S14" s="39">
        <v>0</v>
      </c>
      <c r="T14" s="39">
        <f t="shared" si="5"/>
        <v>27</v>
      </c>
      <c r="U14" s="38">
        <v>19</v>
      </c>
      <c r="V14" s="39">
        <v>8</v>
      </c>
      <c r="W14" s="39">
        <f t="shared" si="16"/>
        <v>29</v>
      </c>
      <c r="X14" s="38">
        <v>8</v>
      </c>
      <c r="Y14" s="39">
        <v>21</v>
      </c>
      <c r="Z14" s="39">
        <f t="shared" si="6"/>
        <v>6</v>
      </c>
      <c r="AA14" s="38">
        <v>5</v>
      </c>
      <c r="AB14" s="39">
        <v>1</v>
      </c>
      <c r="AC14" s="39">
        <f t="shared" si="7"/>
        <v>23</v>
      </c>
      <c r="AD14" s="38">
        <v>5</v>
      </c>
      <c r="AE14" s="39">
        <v>18</v>
      </c>
      <c r="AF14" s="39">
        <f t="shared" si="8"/>
        <v>227</v>
      </c>
      <c r="AG14" s="38">
        <v>97</v>
      </c>
      <c r="AH14" s="39">
        <v>130</v>
      </c>
      <c r="AI14" s="39">
        <f t="shared" si="9"/>
        <v>45</v>
      </c>
      <c r="AJ14" s="38">
        <v>43</v>
      </c>
      <c r="AK14" s="39">
        <v>2</v>
      </c>
      <c r="AL14" s="39">
        <f t="shared" si="15"/>
        <v>1491</v>
      </c>
      <c r="AM14" s="38">
        <f t="shared" si="10"/>
        <v>1076</v>
      </c>
      <c r="AN14" s="39">
        <f t="shared" si="11"/>
        <v>415</v>
      </c>
      <c r="AO14" s="39">
        <v>0</v>
      </c>
      <c r="AP14" s="38">
        <v>0</v>
      </c>
      <c r="AQ14" s="44">
        <f t="shared" si="13"/>
        <v>1491</v>
      </c>
      <c r="AR14" s="44">
        <v>73</v>
      </c>
      <c r="AS14" s="44">
        <f t="shared" si="14"/>
        <v>1564</v>
      </c>
      <c r="AT14" s="44">
        <v>1564</v>
      </c>
      <c r="AU14" s="89">
        <v>0</v>
      </c>
      <c r="AV14" s="89">
        <v>0</v>
      </c>
      <c r="AW14" s="135">
        <v>0</v>
      </c>
    </row>
    <row r="15" spans="1:49" ht="16.5" customHeight="1">
      <c r="A15" s="5" t="s">
        <v>75</v>
      </c>
      <c r="B15" s="39">
        <f t="shared" si="12"/>
        <v>6</v>
      </c>
      <c r="C15" s="38">
        <v>5</v>
      </c>
      <c r="D15" s="39">
        <v>1</v>
      </c>
      <c r="E15" s="39">
        <f t="shared" si="0"/>
        <v>177</v>
      </c>
      <c r="F15" s="38">
        <v>174</v>
      </c>
      <c r="G15" s="39">
        <v>3</v>
      </c>
      <c r="H15" s="39">
        <f t="shared" si="1"/>
        <v>717.923</v>
      </c>
      <c r="I15" s="38">
        <v>557</v>
      </c>
      <c r="J15" s="39">
        <v>160.923</v>
      </c>
      <c r="K15" s="39">
        <f t="shared" si="2"/>
        <v>10</v>
      </c>
      <c r="L15" s="38">
        <v>9</v>
      </c>
      <c r="M15" s="39">
        <v>1</v>
      </c>
      <c r="N15" s="39">
        <f t="shared" si="3"/>
        <v>653.1610000000001</v>
      </c>
      <c r="O15" s="38">
        <v>547</v>
      </c>
      <c r="P15" s="39">
        <v>106.161</v>
      </c>
      <c r="Q15" s="39">
        <f t="shared" si="4"/>
        <v>16</v>
      </c>
      <c r="R15" s="38">
        <v>16</v>
      </c>
      <c r="S15" s="39">
        <v>0</v>
      </c>
      <c r="T15" s="39">
        <f t="shared" si="5"/>
        <v>27</v>
      </c>
      <c r="U15" s="38">
        <v>24</v>
      </c>
      <c r="V15" s="39">
        <v>3</v>
      </c>
      <c r="W15" s="39">
        <f t="shared" si="16"/>
        <v>61.838</v>
      </c>
      <c r="X15" s="38">
        <v>19</v>
      </c>
      <c r="Y15" s="39">
        <v>42.838</v>
      </c>
      <c r="Z15" s="39">
        <f t="shared" si="6"/>
        <v>2</v>
      </c>
      <c r="AA15" s="38">
        <v>2</v>
      </c>
      <c r="AB15" s="39">
        <v>0</v>
      </c>
      <c r="AC15" s="39">
        <f t="shared" si="7"/>
        <v>35.076</v>
      </c>
      <c r="AD15" s="38">
        <v>7</v>
      </c>
      <c r="AE15" s="39">
        <v>28.076</v>
      </c>
      <c r="AF15" s="39">
        <f t="shared" si="8"/>
        <v>291</v>
      </c>
      <c r="AG15" s="38">
        <v>144</v>
      </c>
      <c r="AH15" s="39">
        <v>147</v>
      </c>
      <c r="AI15" s="39">
        <f t="shared" si="9"/>
        <v>45</v>
      </c>
      <c r="AJ15" s="38">
        <v>41</v>
      </c>
      <c r="AK15" s="39">
        <v>4</v>
      </c>
      <c r="AL15" s="39">
        <f t="shared" si="15"/>
        <v>2041.998</v>
      </c>
      <c r="AM15" s="38">
        <f t="shared" si="10"/>
        <v>1545</v>
      </c>
      <c r="AN15" s="39">
        <f t="shared" si="11"/>
        <v>496.99800000000005</v>
      </c>
      <c r="AO15" s="39">
        <v>0.002</v>
      </c>
      <c r="AP15" s="38">
        <v>0</v>
      </c>
      <c r="AQ15" s="44">
        <f t="shared" si="13"/>
        <v>2042</v>
      </c>
      <c r="AR15" s="44">
        <v>107</v>
      </c>
      <c r="AS15" s="44">
        <f t="shared" si="14"/>
        <v>2149</v>
      </c>
      <c r="AT15" s="44">
        <v>2149</v>
      </c>
      <c r="AU15" s="89">
        <v>0</v>
      </c>
      <c r="AV15" s="89">
        <v>0</v>
      </c>
      <c r="AW15" s="135">
        <v>0</v>
      </c>
    </row>
    <row r="16" spans="1:49" ht="16.5" customHeight="1">
      <c r="A16" s="5" t="s">
        <v>76</v>
      </c>
      <c r="B16" s="39">
        <f t="shared" si="12"/>
        <v>27.333</v>
      </c>
      <c r="C16" s="38">
        <v>19</v>
      </c>
      <c r="D16" s="39">
        <v>8.333</v>
      </c>
      <c r="E16" s="39">
        <f t="shared" si="0"/>
        <v>752</v>
      </c>
      <c r="F16" s="38">
        <v>727</v>
      </c>
      <c r="G16" s="39">
        <v>25</v>
      </c>
      <c r="H16" s="39">
        <f t="shared" si="1"/>
        <v>2867.433</v>
      </c>
      <c r="I16" s="38">
        <v>2317</v>
      </c>
      <c r="J16" s="39">
        <v>550.433</v>
      </c>
      <c r="K16" s="39">
        <f t="shared" si="2"/>
        <v>63.666</v>
      </c>
      <c r="L16" s="38">
        <v>59</v>
      </c>
      <c r="M16" s="39">
        <v>4.666</v>
      </c>
      <c r="N16" s="39">
        <f t="shared" si="3"/>
        <v>2304.395</v>
      </c>
      <c r="O16" s="38">
        <v>1969</v>
      </c>
      <c r="P16" s="39">
        <v>335.395</v>
      </c>
      <c r="Q16" s="39">
        <f t="shared" si="4"/>
        <v>98</v>
      </c>
      <c r="R16" s="38">
        <v>96</v>
      </c>
      <c r="S16" s="39">
        <v>2</v>
      </c>
      <c r="T16" s="39">
        <f t="shared" si="5"/>
        <v>166</v>
      </c>
      <c r="U16" s="38">
        <v>144</v>
      </c>
      <c r="V16" s="39">
        <v>22</v>
      </c>
      <c r="W16" s="39">
        <f t="shared" si="16"/>
        <v>133</v>
      </c>
      <c r="X16" s="38">
        <v>75</v>
      </c>
      <c r="Y16" s="39">
        <v>58</v>
      </c>
      <c r="Z16" s="39">
        <f t="shared" si="6"/>
        <v>28</v>
      </c>
      <c r="AA16" s="38">
        <v>25</v>
      </c>
      <c r="AB16" s="39">
        <v>3</v>
      </c>
      <c r="AC16" s="39">
        <f t="shared" si="7"/>
        <v>101.13</v>
      </c>
      <c r="AD16" s="38">
        <v>58</v>
      </c>
      <c r="AE16" s="39">
        <v>43.13</v>
      </c>
      <c r="AF16" s="39">
        <f t="shared" si="8"/>
        <v>1091</v>
      </c>
      <c r="AG16" s="38">
        <v>407</v>
      </c>
      <c r="AH16" s="39">
        <v>684</v>
      </c>
      <c r="AI16" s="39">
        <f t="shared" si="9"/>
        <v>550.038</v>
      </c>
      <c r="AJ16" s="38">
        <v>538</v>
      </c>
      <c r="AK16" s="39">
        <v>12.038</v>
      </c>
      <c r="AL16" s="39">
        <f t="shared" si="15"/>
        <v>8181.995</v>
      </c>
      <c r="AM16" s="38">
        <f t="shared" si="10"/>
        <v>6434</v>
      </c>
      <c r="AN16" s="39">
        <f t="shared" si="11"/>
        <v>1747.9950000000001</v>
      </c>
      <c r="AO16" s="39">
        <v>0.005</v>
      </c>
      <c r="AP16" s="38">
        <v>1</v>
      </c>
      <c r="AQ16" s="44">
        <f t="shared" si="13"/>
        <v>8183</v>
      </c>
      <c r="AR16" s="44">
        <v>355</v>
      </c>
      <c r="AS16" s="44">
        <f t="shared" si="14"/>
        <v>8538</v>
      </c>
      <c r="AT16" s="44">
        <v>8538</v>
      </c>
      <c r="AU16" s="89">
        <v>0</v>
      </c>
      <c r="AV16" s="89">
        <v>0</v>
      </c>
      <c r="AW16" s="135">
        <v>0</v>
      </c>
    </row>
    <row r="17" spans="1:49" ht="16.5" customHeight="1">
      <c r="A17" s="5" t="s">
        <v>77</v>
      </c>
      <c r="B17" s="39">
        <f t="shared" si="12"/>
        <v>6</v>
      </c>
      <c r="C17" s="38">
        <v>5</v>
      </c>
      <c r="D17" s="39">
        <v>1</v>
      </c>
      <c r="E17" s="39">
        <f t="shared" si="0"/>
        <v>244</v>
      </c>
      <c r="F17" s="38">
        <v>240</v>
      </c>
      <c r="G17" s="39">
        <v>4</v>
      </c>
      <c r="H17" s="39">
        <f t="shared" si="1"/>
        <v>1551.9859999999999</v>
      </c>
      <c r="I17" s="38">
        <v>1158</v>
      </c>
      <c r="J17" s="39">
        <v>393.986</v>
      </c>
      <c r="K17" s="39">
        <f t="shared" si="2"/>
        <v>18</v>
      </c>
      <c r="L17" s="38">
        <v>17</v>
      </c>
      <c r="M17" s="39">
        <v>1</v>
      </c>
      <c r="N17" s="39">
        <f t="shared" si="3"/>
        <v>902.776</v>
      </c>
      <c r="O17" s="38">
        <v>775</v>
      </c>
      <c r="P17" s="39">
        <v>127.776</v>
      </c>
      <c r="Q17" s="39">
        <f t="shared" si="4"/>
        <v>34</v>
      </c>
      <c r="R17" s="38">
        <v>32</v>
      </c>
      <c r="S17" s="39">
        <v>2</v>
      </c>
      <c r="T17" s="39">
        <f t="shared" si="5"/>
        <v>58</v>
      </c>
      <c r="U17" s="38">
        <v>49</v>
      </c>
      <c r="V17" s="39">
        <v>9</v>
      </c>
      <c r="W17" s="39">
        <f t="shared" si="16"/>
        <v>35.222</v>
      </c>
      <c r="X17" s="38">
        <v>20</v>
      </c>
      <c r="Y17" s="39">
        <v>15.222</v>
      </c>
      <c r="Z17" s="39">
        <f t="shared" si="6"/>
        <v>6</v>
      </c>
      <c r="AA17" s="38">
        <v>4</v>
      </c>
      <c r="AB17" s="39">
        <v>2</v>
      </c>
      <c r="AC17" s="39">
        <f t="shared" si="7"/>
        <v>75</v>
      </c>
      <c r="AD17" s="38">
        <v>26</v>
      </c>
      <c r="AE17" s="39">
        <v>49</v>
      </c>
      <c r="AF17" s="39">
        <f t="shared" si="8"/>
        <v>442</v>
      </c>
      <c r="AG17" s="38">
        <v>162</v>
      </c>
      <c r="AH17" s="39">
        <v>280</v>
      </c>
      <c r="AI17" s="39">
        <f t="shared" si="9"/>
        <v>121.013</v>
      </c>
      <c r="AJ17" s="38">
        <v>113</v>
      </c>
      <c r="AK17" s="39">
        <v>8.013</v>
      </c>
      <c r="AL17" s="39">
        <f t="shared" si="15"/>
        <v>3493.997</v>
      </c>
      <c r="AM17" s="38">
        <f t="shared" si="10"/>
        <v>2601</v>
      </c>
      <c r="AN17" s="39">
        <f t="shared" si="11"/>
        <v>892.997</v>
      </c>
      <c r="AO17" s="39">
        <v>0.003</v>
      </c>
      <c r="AP17" s="38">
        <v>0</v>
      </c>
      <c r="AQ17" s="44">
        <f t="shared" si="13"/>
        <v>3494</v>
      </c>
      <c r="AR17" s="44">
        <v>132</v>
      </c>
      <c r="AS17" s="44">
        <f t="shared" si="14"/>
        <v>3626</v>
      </c>
      <c r="AT17" s="44">
        <v>3626</v>
      </c>
      <c r="AU17" s="89">
        <v>0</v>
      </c>
      <c r="AV17" s="89">
        <v>0</v>
      </c>
      <c r="AW17" s="135">
        <v>0</v>
      </c>
    </row>
    <row r="18" spans="1:49" ht="16.5" customHeight="1">
      <c r="A18" s="5" t="s">
        <v>78</v>
      </c>
      <c r="B18" s="39">
        <f t="shared" si="12"/>
        <v>25</v>
      </c>
      <c r="C18" s="38">
        <v>16</v>
      </c>
      <c r="D18" s="39">
        <v>9</v>
      </c>
      <c r="E18" s="39">
        <f t="shared" si="0"/>
        <v>619</v>
      </c>
      <c r="F18" s="38">
        <v>602</v>
      </c>
      <c r="G18" s="39">
        <v>17</v>
      </c>
      <c r="H18" s="39">
        <f t="shared" si="1"/>
        <v>2842.071</v>
      </c>
      <c r="I18" s="38">
        <v>2168</v>
      </c>
      <c r="J18" s="39">
        <v>674.071</v>
      </c>
      <c r="K18" s="39">
        <f t="shared" si="2"/>
        <v>32.4</v>
      </c>
      <c r="L18" s="38">
        <v>26</v>
      </c>
      <c r="M18" s="39">
        <v>6.4</v>
      </c>
      <c r="N18" s="39">
        <f t="shared" si="3"/>
        <v>1727.2440000000001</v>
      </c>
      <c r="O18" s="38">
        <v>1401</v>
      </c>
      <c r="P18" s="39">
        <v>326.244</v>
      </c>
      <c r="Q18" s="39">
        <f t="shared" si="4"/>
        <v>59</v>
      </c>
      <c r="R18" s="38">
        <v>54</v>
      </c>
      <c r="S18" s="39">
        <v>5</v>
      </c>
      <c r="T18" s="39">
        <f t="shared" si="5"/>
        <v>93</v>
      </c>
      <c r="U18" s="38">
        <v>77</v>
      </c>
      <c r="V18" s="39">
        <v>16</v>
      </c>
      <c r="W18" s="39">
        <f t="shared" si="16"/>
        <v>88.083</v>
      </c>
      <c r="X18" s="38">
        <v>52</v>
      </c>
      <c r="Y18" s="39">
        <v>36.083</v>
      </c>
      <c r="Z18" s="39">
        <f t="shared" si="6"/>
        <v>14</v>
      </c>
      <c r="AA18" s="38">
        <v>10</v>
      </c>
      <c r="AB18" s="39">
        <v>4</v>
      </c>
      <c r="AC18" s="39">
        <f t="shared" si="7"/>
        <v>75</v>
      </c>
      <c r="AD18" s="38">
        <v>29</v>
      </c>
      <c r="AE18" s="39">
        <v>46</v>
      </c>
      <c r="AF18" s="39">
        <f t="shared" si="8"/>
        <v>1608.2</v>
      </c>
      <c r="AG18" s="38">
        <v>468</v>
      </c>
      <c r="AH18" s="39">
        <v>1140.2</v>
      </c>
      <c r="AI18" s="39">
        <f t="shared" si="9"/>
        <v>457</v>
      </c>
      <c r="AJ18" s="38">
        <v>420</v>
      </c>
      <c r="AK18" s="39">
        <v>37</v>
      </c>
      <c r="AL18" s="39">
        <f t="shared" si="15"/>
        <v>7639.9980000000005</v>
      </c>
      <c r="AM18" s="38">
        <f t="shared" si="10"/>
        <v>5323</v>
      </c>
      <c r="AN18" s="39">
        <f t="shared" si="11"/>
        <v>2316.9980000000005</v>
      </c>
      <c r="AO18" s="39">
        <v>0.002</v>
      </c>
      <c r="AP18" s="38">
        <v>0</v>
      </c>
      <c r="AQ18" s="44">
        <f t="shared" si="13"/>
        <v>7640.000000000001</v>
      </c>
      <c r="AR18" s="44">
        <v>323</v>
      </c>
      <c r="AS18" s="44">
        <f t="shared" si="14"/>
        <v>7963.000000000001</v>
      </c>
      <c r="AT18" s="44">
        <v>7963</v>
      </c>
      <c r="AU18" s="89">
        <v>0</v>
      </c>
      <c r="AV18" s="89">
        <v>0</v>
      </c>
      <c r="AW18" s="135">
        <v>0</v>
      </c>
    </row>
    <row r="19" spans="1:49" ht="16.5" customHeight="1">
      <c r="A19" s="5" t="s">
        <v>79</v>
      </c>
      <c r="B19" s="39">
        <f t="shared" si="12"/>
        <v>5</v>
      </c>
      <c r="C19" s="38">
        <v>4</v>
      </c>
      <c r="D19" s="39">
        <v>1</v>
      </c>
      <c r="E19" s="39">
        <f t="shared" si="0"/>
        <v>70</v>
      </c>
      <c r="F19" s="38">
        <v>66</v>
      </c>
      <c r="G19" s="39">
        <v>4</v>
      </c>
      <c r="H19" s="39">
        <f t="shared" si="1"/>
        <v>411</v>
      </c>
      <c r="I19" s="38">
        <v>301</v>
      </c>
      <c r="J19" s="39">
        <v>110</v>
      </c>
      <c r="K19" s="39">
        <f t="shared" si="2"/>
        <v>9</v>
      </c>
      <c r="L19" s="38">
        <v>4</v>
      </c>
      <c r="M19" s="39">
        <v>5</v>
      </c>
      <c r="N19" s="39">
        <f t="shared" si="3"/>
        <v>294</v>
      </c>
      <c r="O19" s="38">
        <v>263</v>
      </c>
      <c r="P19" s="39">
        <v>31</v>
      </c>
      <c r="Q19" s="39">
        <f t="shared" si="4"/>
        <v>3</v>
      </c>
      <c r="R19" s="38">
        <v>2</v>
      </c>
      <c r="S19" s="39">
        <v>1</v>
      </c>
      <c r="T19" s="39">
        <f t="shared" si="5"/>
        <v>16</v>
      </c>
      <c r="U19" s="38">
        <v>15</v>
      </c>
      <c r="V19" s="39">
        <v>1</v>
      </c>
      <c r="W19" s="39">
        <f t="shared" si="16"/>
        <v>14</v>
      </c>
      <c r="X19" s="38">
        <v>10</v>
      </c>
      <c r="Y19" s="39">
        <v>4</v>
      </c>
      <c r="Z19" s="39">
        <f t="shared" si="6"/>
        <v>2</v>
      </c>
      <c r="AA19" s="38">
        <v>1</v>
      </c>
      <c r="AB19" s="39">
        <v>1</v>
      </c>
      <c r="AC19" s="39">
        <f t="shared" si="7"/>
        <v>56</v>
      </c>
      <c r="AD19" s="38">
        <v>8</v>
      </c>
      <c r="AE19" s="39">
        <v>48</v>
      </c>
      <c r="AF19" s="39">
        <f t="shared" si="8"/>
        <v>216</v>
      </c>
      <c r="AG19" s="38">
        <v>85</v>
      </c>
      <c r="AH19" s="39">
        <v>131</v>
      </c>
      <c r="AI19" s="39">
        <f t="shared" si="9"/>
        <v>39</v>
      </c>
      <c r="AJ19" s="38">
        <v>34</v>
      </c>
      <c r="AK19" s="39">
        <v>5</v>
      </c>
      <c r="AL19" s="39">
        <f t="shared" si="15"/>
        <v>1135</v>
      </c>
      <c r="AM19" s="38">
        <f t="shared" si="10"/>
        <v>793</v>
      </c>
      <c r="AN19" s="39">
        <f t="shared" si="11"/>
        <v>342</v>
      </c>
      <c r="AO19" s="39">
        <v>0</v>
      </c>
      <c r="AP19" s="38">
        <v>3</v>
      </c>
      <c r="AQ19" s="44">
        <f t="shared" si="13"/>
        <v>1138</v>
      </c>
      <c r="AR19" s="44">
        <v>66</v>
      </c>
      <c r="AS19" s="44">
        <f t="shared" si="14"/>
        <v>1204</v>
      </c>
      <c r="AT19" s="44">
        <v>1204</v>
      </c>
      <c r="AU19" s="89">
        <v>0</v>
      </c>
      <c r="AV19" s="89">
        <v>0</v>
      </c>
      <c r="AW19" s="135">
        <v>0</v>
      </c>
    </row>
    <row r="20" spans="1:49" ht="16.5" customHeight="1">
      <c r="A20" s="5" t="s">
        <v>80</v>
      </c>
      <c r="B20" s="39">
        <f t="shared" si="12"/>
        <v>0</v>
      </c>
      <c r="C20" s="38">
        <v>0</v>
      </c>
      <c r="D20" s="39">
        <v>0</v>
      </c>
      <c r="E20" s="39">
        <f t="shared" si="0"/>
        <v>17</v>
      </c>
      <c r="F20" s="38">
        <v>17</v>
      </c>
      <c r="G20" s="39">
        <v>0</v>
      </c>
      <c r="H20" s="39">
        <f t="shared" si="1"/>
        <v>294</v>
      </c>
      <c r="I20" s="38">
        <v>202</v>
      </c>
      <c r="J20" s="39">
        <v>92</v>
      </c>
      <c r="K20" s="39">
        <f t="shared" si="2"/>
        <v>2</v>
      </c>
      <c r="L20" s="38">
        <v>2</v>
      </c>
      <c r="M20" s="39">
        <v>0</v>
      </c>
      <c r="N20" s="39">
        <f t="shared" si="3"/>
        <v>212</v>
      </c>
      <c r="O20" s="38">
        <v>194</v>
      </c>
      <c r="P20" s="39">
        <v>18</v>
      </c>
      <c r="Q20" s="39">
        <f t="shared" si="4"/>
        <v>1</v>
      </c>
      <c r="R20" s="38">
        <v>1</v>
      </c>
      <c r="S20" s="39">
        <v>0</v>
      </c>
      <c r="T20" s="39">
        <f t="shared" si="5"/>
        <v>3</v>
      </c>
      <c r="U20" s="38">
        <v>3</v>
      </c>
      <c r="V20" s="39">
        <v>0</v>
      </c>
      <c r="W20" s="39">
        <f t="shared" si="16"/>
        <v>6</v>
      </c>
      <c r="X20" s="38">
        <v>2</v>
      </c>
      <c r="Y20" s="39">
        <v>4</v>
      </c>
      <c r="Z20" s="39">
        <f t="shared" si="6"/>
        <v>2</v>
      </c>
      <c r="AA20" s="38">
        <v>1</v>
      </c>
      <c r="AB20" s="39">
        <v>1</v>
      </c>
      <c r="AC20" s="39">
        <f t="shared" si="7"/>
        <v>44</v>
      </c>
      <c r="AD20" s="38">
        <v>1</v>
      </c>
      <c r="AE20" s="39">
        <v>43</v>
      </c>
      <c r="AF20" s="39">
        <f t="shared" si="8"/>
        <v>103</v>
      </c>
      <c r="AG20" s="38">
        <v>51</v>
      </c>
      <c r="AH20" s="39">
        <v>52</v>
      </c>
      <c r="AI20" s="39">
        <f t="shared" si="9"/>
        <v>21</v>
      </c>
      <c r="AJ20" s="38">
        <v>19</v>
      </c>
      <c r="AK20" s="39">
        <v>2</v>
      </c>
      <c r="AL20" s="39">
        <f t="shared" si="15"/>
        <v>705</v>
      </c>
      <c r="AM20" s="38">
        <f t="shared" si="10"/>
        <v>493</v>
      </c>
      <c r="AN20" s="39">
        <f t="shared" si="11"/>
        <v>212</v>
      </c>
      <c r="AO20" s="39">
        <v>0</v>
      </c>
      <c r="AP20" s="38">
        <v>0</v>
      </c>
      <c r="AQ20" s="44">
        <f t="shared" si="13"/>
        <v>705</v>
      </c>
      <c r="AR20" s="44">
        <v>44</v>
      </c>
      <c r="AS20" s="44">
        <f t="shared" si="14"/>
        <v>749</v>
      </c>
      <c r="AT20" s="44">
        <v>749</v>
      </c>
      <c r="AU20" s="89">
        <v>0</v>
      </c>
      <c r="AV20" s="89">
        <v>0</v>
      </c>
      <c r="AW20" s="135">
        <v>0</v>
      </c>
    </row>
    <row r="21" spans="1:49" ht="16.5" customHeight="1">
      <c r="A21" s="5" t="s">
        <v>81</v>
      </c>
      <c r="B21" s="39">
        <f t="shared" si="12"/>
        <v>11.5</v>
      </c>
      <c r="C21" s="38">
        <v>10</v>
      </c>
      <c r="D21" s="39">
        <v>1.5</v>
      </c>
      <c r="E21" s="39">
        <f t="shared" si="0"/>
        <v>94</v>
      </c>
      <c r="F21" s="38">
        <v>88</v>
      </c>
      <c r="G21" s="39">
        <v>6</v>
      </c>
      <c r="H21" s="39">
        <f t="shared" si="1"/>
        <v>463</v>
      </c>
      <c r="I21" s="38">
        <v>406</v>
      </c>
      <c r="J21" s="39">
        <v>57</v>
      </c>
      <c r="K21" s="39">
        <f t="shared" si="2"/>
        <v>6.5</v>
      </c>
      <c r="L21" s="38">
        <v>3</v>
      </c>
      <c r="M21" s="39">
        <v>3.5</v>
      </c>
      <c r="N21" s="39">
        <f t="shared" si="3"/>
        <v>434</v>
      </c>
      <c r="O21" s="38">
        <v>387</v>
      </c>
      <c r="P21" s="39">
        <v>47</v>
      </c>
      <c r="Q21" s="39">
        <f t="shared" si="4"/>
        <v>11</v>
      </c>
      <c r="R21" s="38">
        <v>11</v>
      </c>
      <c r="S21" s="39">
        <v>0</v>
      </c>
      <c r="T21" s="39">
        <f t="shared" si="5"/>
        <v>16</v>
      </c>
      <c r="U21" s="38">
        <v>14</v>
      </c>
      <c r="V21" s="39">
        <v>2</v>
      </c>
      <c r="W21" s="39">
        <f t="shared" si="16"/>
        <v>16</v>
      </c>
      <c r="X21" s="38">
        <v>10</v>
      </c>
      <c r="Y21" s="39">
        <v>6</v>
      </c>
      <c r="Z21" s="39">
        <f t="shared" si="6"/>
        <v>0</v>
      </c>
      <c r="AA21" s="38">
        <v>0</v>
      </c>
      <c r="AB21" s="39">
        <v>0</v>
      </c>
      <c r="AC21" s="39">
        <f t="shared" si="7"/>
        <v>121</v>
      </c>
      <c r="AD21" s="38">
        <v>17</v>
      </c>
      <c r="AE21" s="39">
        <v>104</v>
      </c>
      <c r="AF21" s="39">
        <f t="shared" si="8"/>
        <v>192</v>
      </c>
      <c r="AG21" s="38">
        <v>76</v>
      </c>
      <c r="AH21" s="39">
        <v>116</v>
      </c>
      <c r="AI21" s="39">
        <f t="shared" si="9"/>
        <v>45</v>
      </c>
      <c r="AJ21" s="38">
        <v>44</v>
      </c>
      <c r="AK21" s="39">
        <v>1</v>
      </c>
      <c r="AL21" s="39">
        <f t="shared" si="15"/>
        <v>1410</v>
      </c>
      <c r="AM21" s="38">
        <f t="shared" si="10"/>
        <v>1066</v>
      </c>
      <c r="AN21" s="39">
        <f t="shared" si="11"/>
        <v>344</v>
      </c>
      <c r="AO21" s="39">
        <v>0</v>
      </c>
      <c r="AP21" s="38">
        <v>0</v>
      </c>
      <c r="AQ21" s="44">
        <f t="shared" si="13"/>
        <v>1410</v>
      </c>
      <c r="AR21" s="44">
        <v>107</v>
      </c>
      <c r="AS21" s="44">
        <f t="shared" si="14"/>
        <v>1517</v>
      </c>
      <c r="AT21" s="44">
        <v>1517</v>
      </c>
      <c r="AU21" s="89">
        <v>0</v>
      </c>
      <c r="AV21" s="89">
        <v>0</v>
      </c>
      <c r="AW21" s="135">
        <v>0</v>
      </c>
    </row>
    <row r="22" spans="1:49" ht="16.5" customHeight="1">
      <c r="A22" s="5" t="s">
        <v>82</v>
      </c>
      <c r="B22" s="39">
        <f t="shared" si="12"/>
        <v>9</v>
      </c>
      <c r="C22" s="38">
        <v>8</v>
      </c>
      <c r="D22" s="39">
        <v>1</v>
      </c>
      <c r="E22" s="39">
        <f t="shared" si="0"/>
        <v>115</v>
      </c>
      <c r="F22" s="38">
        <v>110</v>
      </c>
      <c r="G22" s="39">
        <v>5</v>
      </c>
      <c r="H22" s="39">
        <f t="shared" si="1"/>
        <v>563</v>
      </c>
      <c r="I22" s="38">
        <v>458</v>
      </c>
      <c r="J22" s="39">
        <v>105</v>
      </c>
      <c r="K22" s="39">
        <f t="shared" si="2"/>
        <v>24</v>
      </c>
      <c r="L22" s="38">
        <v>14</v>
      </c>
      <c r="M22" s="39">
        <v>10</v>
      </c>
      <c r="N22" s="39">
        <f t="shared" si="3"/>
        <v>575.142</v>
      </c>
      <c r="O22" s="38">
        <v>441</v>
      </c>
      <c r="P22" s="39">
        <v>134.142</v>
      </c>
      <c r="Q22" s="39">
        <f t="shared" si="4"/>
        <v>16</v>
      </c>
      <c r="R22" s="38">
        <v>13</v>
      </c>
      <c r="S22" s="39">
        <v>3</v>
      </c>
      <c r="T22" s="39">
        <f t="shared" si="5"/>
        <v>17</v>
      </c>
      <c r="U22" s="38">
        <v>12</v>
      </c>
      <c r="V22" s="39">
        <v>5</v>
      </c>
      <c r="W22" s="39">
        <f t="shared" si="16"/>
        <v>35.857</v>
      </c>
      <c r="X22" s="38">
        <v>10</v>
      </c>
      <c r="Y22" s="39">
        <v>25.857</v>
      </c>
      <c r="Z22" s="39">
        <f t="shared" si="6"/>
        <v>8</v>
      </c>
      <c r="AA22" s="38">
        <v>3</v>
      </c>
      <c r="AB22" s="39">
        <v>5</v>
      </c>
      <c r="AC22" s="39">
        <f t="shared" si="7"/>
        <v>104</v>
      </c>
      <c r="AD22" s="38">
        <v>12</v>
      </c>
      <c r="AE22" s="39">
        <v>92</v>
      </c>
      <c r="AF22" s="39">
        <f t="shared" si="8"/>
        <v>302</v>
      </c>
      <c r="AG22" s="38">
        <v>135</v>
      </c>
      <c r="AH22" s="39">
        <v>167</v>
      </c>
      <c r="AI22" s="39">
        <f t="shared" si="9"/>
        <v>129</v>
      </c>
      <c r="AJ22" s="38">
        <v>109</v>
      </c>
      <c r="AK22" s="39">
        <v>20</v>
      </c>
      <c r="AL22" s="39">
        <f t="shared" si="15"/>
        <v>1897.999</v>
      </c>
      <c r="AM22" s="38">
        <f t="shared" si="10"/>
        <v>1325</v>
      </c>
      <c r="AN22" s="39">
        <f t="shared" si="11"/>
        <v>572.999</v>
      </c>
      <c r="AO22" s="39">
        <v>0.001</v>
      </c>
      <c r="AP22" s="38">
        <v>0</v>
      </c>
      <c r="AQ22" s="44">
        <f t="shared" si="13"/>
        <v>1898</v>
      </c>
      <c r="AR22" s="44">
        <v>102</v>
      </c>
      <c r="AS22" s="44">
        <f t="shared" si="14"/>
        <v>2000</v>
      </c>
      <c r="AT22" s="44">
        <v>2000</v>
      </c>
      <c r="AU22" s="89">
        <v>0</v>
      </c>
      <c r="AV22" s="89">
        <v>0</v>
      </c>
      <c r="AW22" s="135">
        <v>0</v>
      </c>
    </row>
    <row r="23" spans="1:49" ht="16.5" customHeight="1">
      <c r="A23" s="5" t="s">
        <v>83</v>
      </c>
      <c r="B23" s="39">
        <f t="shared" si="12"/>
        <v>7</v>
      </c>
      <c r="C23" s="38">
        <v>7</v>
      </c>
      <c r="D23" s="39">
        <v>0</v>
      </c>
      <c r="E23" s="39">
        <f t="shared" si="0"/>
        <v>157</v>
      </c>
      <c r="F23" s="38">
        <v>136</v>
      </c>
      <c r="G23" s="39">
        <v>21</v>
      </c>
      <c r="H23" s="39">
        <f t="shared" si="1"/>
        <v>698</v>
      </c>
      <c r="I23" s="38">
        <v>584</v>
      </c>
      <c r="J23" s="39">
        <v>114</v>
      </c>
      <c r="K23" s="39">
        <f t="shared" si="2"/>
        <v>13</v>
      </c>
      <c r="L23" s="38">
        <v>9</v>
      </c>
      <c r="M23" s="39">
        <v>4</v>
      </c>
      <c r="N23" s="39">
        <f t="shared" si="3"/>
        <v>517.615</v>
      </c>
      <c r="O23" s="38">
        <v>419</v>
      </c>
      <c r="P23" s="39">
        <v>98.615</v>
      </c>
      <c r="Q23" s="39">
        <f t="shared" si="4"/>
        <v>19</v>
      </c>
      <c r="R23" s="38">
        <v>19</v>
      </c>
      <c r="S23" s="39">
        <v>0</v>
      </c>
      <c r="T23" s="39">
        <f t="shared" si="5"/>
        <v>38</v>
      </c>
      <c r="U23" s="38">
        <v>32</v>
      </c>
      <c r="V23" s="39">
        <v>6</v>
      </c>
      <c r="W23" s="39">
        <f t="shared" si="16"/>
        <v>39.384</v>
      </c>
      <c r="X23" s="38">
        <v>18</v>
      </c>
      <c r="Y23" s="39">
        <v>21.384</v>
      </c>
      <c r="Z23" s="39">
        <f t="shared" si="6"/>
        <v>8</v>
      </c>
      <c r="AA23" s="38">
        <v>6</v>
      </c>
      <c r="AB23" s="39">
        <v>2</v>
      </c>
      <c r="AC23" s="39">
        <f t="shared" si="7"/>
        <v>65</v>
      </c>
      <c r="AD23" s="38">
        <v>9</v>
      </c>
      <c r="AE23" s="39">
        <v>56</v>
      </c>
      <c r="AF23" s="39">
        <f t="shared" si="8"/>
        <v>274</v>
      </c>
      <c r="AG23" s="38">
        <v>82</v>
      </c>
      <c r="AH23" s="39">
        <v>192</v>
      </c>
      <c r="AI23" s="39">
        <f t="shared" si="9"/>
        <v>245</v>
      </c>
      <c r="AJ23" s="38">
        <v>236</v>
      </c>
      <c r="AK23" s="39">
        <v>9</v>
      </c>
      <c r="AL23" s="39">
        <f t="shared" si="15"/>
        <v>2080.999</v>
      </c>
      <c r="AM23" s="38">
        <f t="shared" si="10"/>
        <v>1557</v>
      </c>
      <c r="AN23" s="39">
        <f t="shared" si="11"/>
        <v>523.999</v>
      </c>
      <c r="AO23" s="39">
        <v>0.001</v>
      </c>
      <c r="AP23" s="38">
        <v>1</v>
      </c>
      <c r="AQ23" s="44">
        <f t="shared" si="13"/>
        <v>2082</v>
      </c>
      <c r="AR23" s="44">
        <v>121</v>
      </c>
      <c r="AS23" s="44">
        <f t="shared" si="14"/>
        <v>2203</v>
      </c>
      <c r="AT23" s="44">
        <v>2203</v>
      </c>
      <c r="AU23" s="89">
        <v>0</v>
      </c>
      <c r="AV23" s="89">
        <v>0</v>
      </c>
      <c r="AW23" s="135">
        <v>0</v>
      </c>
    </row>
    <row r="24" spans="1:49" ht="16.5" customHeight="1">
      <c r="A24" s="5" t="s">
        <v>84</v>
      </c>
      <c r="B24" s="39">
        <f t="shared" si="12"/>
        <v>21</v>
      </c>
      <c r="C24" s="38">
        <v>20</v>
      </c>
      <c r="D24" s="39">
        <v>1</v>
      </c>
      <c r="E24" s="39">
        <f t="shared" si="0"/>
        <v>802</v>
      </c>
      <c r="F24" s="38">
        <v>780</v>
      </c>
      <c r="G24" s="39">
        <v>22</v>
      </c>
      <c r="H24" s="39">
        <f t="shared" si="1"/>
        <v>4006.008</v>
      </c>
      <c r="I24" s="38">
        <v>3177</v>
      </c>
      <c r="J24" s="39">
        <v>829.008</v>
      </c>
      <c r="K24" s="39">
        <f t="shared" si="2"/>
        <v>57</v>
      </c>
      <c r="L24" s="38">
        <v>45</v>
      </c>
      <c r="M24" s="39">
        <v>12</v>
      </c>
      <c r="N24" s="39">
        <f t="shared" si="3"/>
        <v>2434.923</v>
      </c>
      <c r="O24" s="38">
        <v>1956</v>
      </c>
      <c r="P24" s="39">
        <v>478.923</v>
      </c>
      <c r="Q24" s="39">
        <f t="shared" si="4"/>
        <v>90</v>
      </c>
      <c r="R24" s="38">
        <v>84</v>
      </c>
      <c r="S24" s="39">
        <v>6</v>
      </c>
      <c r="T24" s="39">
        <f t="shared" si="5"/>
        <v>230</v>
      </c>
      <c r="U24" s="38">
        <v>190</v>
      </c>
      <c r="V24" s="39">
        <v>40</v>
      </c>
      <c r="W24" s="39">
        <f t="shared" si="16"/>
        <v>120</v>
      </c>
      <c r="X24" s="38">
        <v>71</v>
      </c>
      <c r="Y24" s="39">
        <v>49</v>
      </c>
      <c r="Z24" s="39">
        <f t="shared" si="6"/>
        <v>28</v>
      </c>
      <c r="AA24" s="38">
        <v>24</v>
      </c>
      <c r="AB24" s="39">
        <v>4</v>
      </c>
      <c r="AC24" s="39">
        <f t="shared" si="7"/>
        <v>174.066</v>
      </c>
      <c r="AD24" s="38">
        <v>61</v>
      </c>
      <c r="AE24" s="39">
        <v>113.066</v>
      </c>
      <c r="AF24" s="39">
        <f t="shared" si="8"/>
        <v>1692</v>
      </c>
      <c r="AG24" s="38">
        <v>556</v>
      </c>
      <c r="AH24" s="39">
        <v>1136</v>
      </c>
      <c r="AI24" s="39">
        <f t="shared" si="9"/>
        <v>1014</v>
      </c>
      <c r="AJ24" s="38">
        <v>893</v>
      </c>
      <c r="AK24" s="39">
        <v>121</v>
      </c>
      <c r="AL24" s="39">
        <f t="shared" si="15"/>
        <v>10668.997</v>
      </c>
      <c r="AM24" s="38">
        <f t="shared" si="10"/>
        <v>7857</v>
      </c>
      <c r="AN24" s="39">
        <f t="shared" si="11"/>
        <v>2811.9970000000003</v>
      </c>
      <c r="AO24" s="39">
        <v>0.003</v>
      </c>
      <c r="AP24" s="38">
        <v>1</v>
      </c>
      <c r="AQ24" s="44">
        <f t="shared" si="13"/>
        <v>10670</v>
      </c>
      <c r="AR24" s="44">
        <v>366</v>
      </c>
      <c r="AS24" s="44">
        <f t="shared" si="14"/>
        <v>11036</v>
      </c>
      <c r="AT24" s="44">
        <v>11036</v>
      </c>
      <c r="AU24" s="89">
        <v>0</v>
      </c>
      <c r="AV24" s="89">
        <v>0</v>
      </c>
      <c r="AW24" s="135">
        <v>0</v>
      </c>
    </row>
    <row r="25" spans="1:49" ht="16.5" customHeight="1">
      <c r="A25" s="5" t="s">
        <v>85</v>
      </c>
      <c r="B25" s="39">
        <f t="shared" si="12"/>
        <v>7</v>
      </c>
      <c r="C25" s="38">
        <v>4</v>
      </c>
      <c r="D25" s="39">
        <v>3</v>
      </c>
      <c r="E25" s="39">
        <f t="shared" si="0"/>
        <v>50</v>
      </c>
      <c r="F25" s="38">
        <v>50</v>
      </c>
      <c r="G25" s="39">
        <v>0</v>
      </c>
      <c r="H25" s="39">
        <f t="shared" si="1"/>
        <v>276</v>
      </c>
      <c r="I25" s="38">
        <v>208</v>
      </c>
      <c r="J25" s="39">
        <v>68</v>
      </c>
      <c r="K25" s="39">
        <f t="shared" si="2"/>
        <v>8</v>
      </c>
      <c r="L25" s="38">
        <v>4</v>
      </c>
      <c r="M25" s="39">
        <v>4</v>
      </c>
      <c r="N25" s="39">
        <f t="shared" si="3"/>
        <v>160</v>
      </c>
      <c r="O25" s="38">
        <v>134</v>
      </c>
      <c r="P25" s="39">
        <v>26</v>
      </c>
      <c r="Q25" s="39">
        <f t="shared" si="4"/>
        <v>7</v>
      </c>
      <c r="R25" s="38">
        <v>7</v>
      </c>
      <c r="S25" s="39">
        <v>0</v>
      </c>
      <c r="T25" s="39">
        <f t="shared" si="5"/>
        <v>17</v>
      </c>
      <c r="U25" s="38">
        <v>16</v>
      </c>
      <c r="V25" s="39">
        <v>1</v>
      </c>
      <c r="W25" s="39">
        <f t="shared" si="16"/>
        <v>10</v>
      </c>
      <c r="X25" s="38">
        <v>3</v>
      </c>
      <c r="Y25" s="39">
        <v>7</v>
      </c>
      <c r="Z25" s="39">
        <f t="shared" si="6"/>
        <v>1</v>
      </c>
      <c r="AA25" s="38">
        <v>1</v>
      </c>
      <c r="AB25" s="39">
        <v>0</v>
      </c>
      <c r="AC25" s="39">
        <f t="shared" si="7"/>
        <v>34</v>
      </c>
      <c r="AD25" s="38">
        <v>6</v>
      </c>
      <c r="AE25" s="39">
        <v>28</v>
      </c>
      <c r="AF25" s="39">
        <f t="shared" si="8"/>
        <v>124</v>
      </c>
      <c r="AG25" s="38">
        <v>58</v>
      </c>
      <c r="AH25" s="39">
        <v>66</v>
      </c>
      <c r="AI25" s="39">
        <f t="shared" si="9"/>
        <v>68</v>
      </c>
      <c r="AJ25" s="38">
        <v>65</v>
      </c>
      <c r="AK25" s="39">
        <v>3</v>
      </c>
      <c r="AL25" s="39">
        <f t="shared" si="15"/>
        <v>762</v>
      </c>
      <c r="AM25" s="38">
        <f t="shared" si="10"/>
        <v>556</v>
      </c>
      <c r="AN25" s="39">
        <f t="shared" si="11"/>
        <v>206</v>
      </c>
      <c r="AO25" s="39">
        <v>0</v>
      </c>
      <c r="AP25" s="38">
        <v>0</v>
      </c>
      <c r="AQ25" s="44">
        <f t="shared" si="13"/>
        <v>762</v>
      </c>
      <c r="AR25" s="44">
        <v>46</v>
      </c>
      <c r="AS25" s="44">
        <f t="shared" si="14"/>
        <v>808</v>
      </c>
      <c r="AT25" s="44">
        <v>808</v>
      </c>
      <c r="AU25" s="89">
        <v>0</v>
      </c>
      <c r="AV25" s="89">
        <v>0</v>
      </c>
      <c r="AW25" s="135">
        <v>0</v>
      </c>
    </row>
    <row r="26" spans="1:49" ht="16.5" customHeight="1">
      <c r="A26" s="5"/>
      <c r="B26" s="39"/>
      <c r="C26" s="38"/>
      <c r="D26" s="44"/>
      <c r="E26" s="39"/>
      <c r="F26" s="38"/>
      <c r="G26" s="39"/>
      <c r="H26" s="39"/>
      <c r="I26" s="38"/>
      <c r="J26" s="39"/>
      <c r="K26" s="39"/>
      <c r="L26" s="38"/>
      <c r="M26" s="39"/>
      <c r="N26" s="39"/>
      <c r="O26" s="38"/>
      <c r="P26" s="39"/>
      <c r="Q26" s="39"/>
      <c r="R26" s="38"/>
      <c r="S26" s="39"/>
      <c r="T26" s="39"/>
      <c r="U26" s="38"/>
      <c r="V26" s="39"/>
      <c r="W26" s="39"/>
      <c r="X26" s="38"/>
      <c r="Y26" s="39"/>
      <c r="Z26" s="39"/>
      <c r="AA26" s="38"/>
      <c r="AB26" s="39"/>
      <c r="AC26" s="39"/>
      <c r="AD26" s="38"/>
      <c r="AE26" s="39"/>
      <c r="AF26" s="39"/>
      <c r="AG26" s="38"/>
      <c r="AH26" s="39"/>
      <c r="AI26" s="39"/>
      <c r="AJ26" s="38"/>
      <c r="AK26" s="39"/>
      <c r="AL26" s="38"/>
      <c r="AM26" s="38"/>
      <c r="AN26" s="39"/>
      <c r="AO26" s="38"/>
      <c r="AP26" s="38"/>
      <c r="AQ26" s="44"/>
      <c r="AR26" s="44"/>
      <c r="AS26" s="44"/>
      <c r="AT26" s="44"/>
      <c r="AU26" s="89"/>
      <c r="AV26" s="89"/>
      <c r="AW26" s="135"/>
    </row>
    <row r="27" spans="1:49" ht="16.5" customHeight="1">
      <c r="A27" s="5" t="s">
        <v>86</v>
      </c>
      <c r="B27" s="39">
        <f>SUM(B7:B25)</f>
        <v>175.833</v>
      </c>
      <c r="C27" s="38">
        <f aca="true" t="shared" si="17" ref="C27:AE27">SUM(C7:C25)</f>
        <v>147</v>
      </c>
      <c r="D27" s="39">
        <f t="shared" si="17"/>
        <v>28.833</v>
      </c>
      <c r="E27" s="39">
        <f t="shared" si="17"/>
        <v>4226.999</v>
      </c>
      <c r="F27" s="38">
        <f t="shared" si="17"/>
        <v>4078</v>
      </c>
      <c r="G27" s="39">
        <f t="shared" si="17"/>
        <v>148.999</v>
      </c>
      <c r="H27" s="39">
        <f t="shared" si="17"/>
        <v>20333.559999999998</v>
      </c>
      <c r="I27" s="38">
        <f t="shared" si="17"/>
        <v>16124</v>
      </c>
      <c r="J27" s="39">
        <f t="shared" si="17"/>
        <v>4209.56</v>
      </c>
      <c r="K27" s="39">
        <f t="shared" si="17"/>
        <v>370.56600000000003</v>
      </c>
      <c r="L27" s="38">
        <f t="shared" si="17"/>
        <v>293</v>
      </c>
      <c r="M27" s="39">
        <f t="shared" si="17"/>
        <v>77.566</v>
      </c>
      <c r="N27" s="39">
        <f aca="true" t="shared" si="18" ref="N27:Y27">SUM(N7:N25)</f>
        <v>14067.609</v>
      </c>
      <c r="O27" s="38">
        <f t="shared" si="18"/>
        <v>11634</v>
      </c>
      <c r="P27" s="39">
        <f t="shared" si="18"/>
        <v>2433.6090000000004</v>
      </c>
      <c r="Q27" s="39">
        <f t="shared" si="18"/>
        <v>464.055</v>
      </c>
      <c r="R27" s="38">
        <f t="shared" si="18"/>
        <v>438</v>
      </c>
      <c r="S27" s="39">
        <f t="shared" si="18"/>
        <v>26.055</v>
      </c>
      <c r="T27" s="39">
        <f t="shared" si="18"/>
        <v>927</v>
      </c>
      <c r="U27" s="38">
        <f t="shared" si="18"/>
        <v>779</v>
      </c>
      <c r="V27" s="39">
        <f t="shared" si="18"/>
        <v>148</v>
      </c>
      <c r="W27" s="39">
        <f t="shared" si="18"/>
        <v>778.634</v>
      </c>
      <c r="X27" s="38">
        <f t="shared" si="18"/>
        <v>398</v>
      </c>
      <c r="Y27" s="39">
        <f t="shared" si="18"/>
        <v>380.634</v>
      </c>
      <c r="Z27" s="39">
        <f t="shared" si="17"/>
        <v>143</v>
      </c>
      <c r="AA27" s="38">
        <f t="shared" si="17"/>
        <v>113</v>
      </c>
      <c r="AB27" s="39">
        <f t="shared" si="17"/>
        <v>30</v>
      </c>
      <c r="AC27" s="39">
        <f t="shared" si="17"/>
        <v>1204.272</v>
      </c>
      <c r="AD27" s="38">
        <f t="shared" si="17"/>
        <v>324</v>
      </c>
      <c r="AE27" s="39">
        <f t="shared" si="17"/>
        <v>880.272</v>
      </c>
      <c r="AF27" s="39">
        <f aca="true" t="shared" si="19" ref="AF27:AK27">SUM(AF7:AF25)</f>
        <v>7989.2</v>
      </c>
      <c r="AG27" s="38">
        <f t="shared" si="19"/>
        <v>2884</v>
      </c>
      <c r="AH27" s="39">
        <f t="shared" si="19"/>
        <v>5105.2</v>
      </c>
      <c r="AI27" s="39">
        <f t="shared" si="19"/>
        <v>3670.251</v>
      </c>
      <c r="AJ27" s="38">
        <f t="shared" si="19"/>
        <v>3409</v>
      </c>
      <c r="AK27" s="39">
        <f t="shared" si="19"/>
        <v>261.251</v>
      </c>
      <c r="AL27" s="39">
        <f aca="true" t="shared" si="20" ref="AL27:AR27">SUM(AL7:AL25)</f>
        <v>54350.97900000001</v>
      </c>
      <c r="AM27" s="38">
        <f t="shared" si="20"/>
        <v>40621</v>
      </c>
      <c r="AN27" s="39">
        <f t="shared" si="20"/>
        <v>13729.979</v>
      </c>
      <c r="AO27" s="39">
        <f t="shared" si="20"/>
        <v>0.021</v>
      </c>
      <c r="AP27" s="38">
        <f t="shared" si="20"/>
        <v>7</v>
      </c>
      <c r="AQ27" s="44">
        <f t="shared" si="20"/>
        <v>54358</v>
      </c>
      <c r="AR27" s="44">
        <f t="shared" si="20"/>
        <v>2580</v>
      </c>
      <c r="AS27" s="44">
        <f t="shared" si="14"/>
        <v>56938</v>
      </c>
      <c r="AT27" s="44">
        <f>SUM(AT7:AT25)</f>
        <v>56938</v>
      </c>
      <c r="AU27" s="89">
        <f>SUM(AU7:AU25)</f>
        <v>0</v>
      </c>
      <c r="AV27" s="89">
        <f>SUM(AV7:AV25)</f>
        <v>0</v>
      </c>
      <c r="AW27" s="135">
        <f>SUM(AW7:AW25)</f>
        <v>0</v>
      </c>
    </row>
    <row r="28" spans="1:49" ht="16.5" customHeight="1">
      <c r="A28" s="5"/>
      <c r="B28" s="39"/>
      <c r="C28" s="38"/>
      <c r="D28" s="44"/>
      <c r="E28" s="39"/>
      <c r="F28" s="38"/>
      <c r="G28" s="38"/>
      <c r="H28" s="39"/>
      <c r="I28" s="38"/>
      <c r="J28" s="39"/>
      <c r="K28" s="39"/>
      <c r="L28" s="38"/>
      <c r="M28" s="39"/>
      <c r="N28" s="39"/>
      <c r="O28" s="38"/>
      <c r="P28" s="39"/>
      <c r="Q28" s="39"/>
      <c r="R28" s="38"/>
      <c r="S28" s="39"/>
      <c r="T28" s="39"/>
      <c r="U28" s="38"/>
      <c r="V28" s="39"/>
      <c r="W28" s="39"/>
      <c r="X28" s="42"/>
      <c r="Y28" s="39"/>
      <c r="Z28" s="39"/>
      <c r="AA28" s="38"/>
      <c r="AB28" s="39"/>
      <c r="AC28" s="39"/>
      <c r="AD28" s="38"/>
      <c r="AE28" s="39"/>
      <c r="AF28" s="39"/>
      <c r="AG28" s="38"/>
      <c r="AH28" s="39"/>
      <c r="AI28" s="39"/>
      <c r="AJ28" s="42"/>
      <c r="AK28" s="39"/>
      <c r="AL28" s="38"/>
      <c r="AM28" s="38"/>
      <c r="AN28" s="39"/>
      <c r="AO28" s="38"/>
      <c r="AP28" s="38"/>
      <c r="AQ28" s="44"/>
      <c r="AR28" s="44"/>
      <c r="AS28" s="44"/>
      <c r="AT28" s="44"/>
      <c r="AU28" s="89"/>
      <c r="AV28" s="89"/>
      <c r="AW28" s="135"/>
    </row>
    <row r="29" spans="1:49" ht="16.5" customHeight="1">
      <c r="A29" s="5" t="s">
        <v>8</v>
      </c>
      <c r="B29" s="39">
        <f>SUM(C29:D29)</f>
        <v>245.685</v>
      </c>
      <c r="C29" s="38">
        <v>194</v>
      </c>
      <c r="D29" s="39">
        <v>51.685</v>
      </c>
      <c r="E29" s="39">
        <f>SUM(F29:G29)</f>
        <v>6528.265</v>
      </c>
      <c r="F29" s="38">
        <v>6279</v>
      </c>
      <c r="G29" s="39">
        <v>249.265</v>
      </c>
      <c r="H29" s="39">
        <f>SUM(I29:J29)</f>
        <v>26561.081</v>
      </c>
      <c r="I29" s="38">
        <v>21380</v>
      </c>
      <c r="J29" s="39">
        <v>5181.081</v>
      </c>
      <c r="K29" s="39">
        <f>SUM(L29:M29)</f>
        <v>394.376</v>
      </c>
      <c r="L29" s="38">
        <v>309</v>
      </c>
      <c r="M29" s="39">
        <v>85.376</v>
      </c>
      <c r="N29" s="39">
        <f>SUM(O29:P29)</f>
        <v>12700.486</v>
      </c>
      <c r="O29" s="38">
        <v>10445</v>
      </c>
      <c r="P29" s="39">
        <v>2255.486</v>
      </c>
      <c r="Q29" s="39">
        <f>SUM(R29:S29)</f>
        <v>717.071</v>
      </c>
      <c r="R29" s="38">
        <v>676</v>
      </c>
      <c r="S29" s="39">
        <v>41.071</v>
      </c>
      <c r="T29" s="39">
        <f>SUM(U29:V29)</f>
        <v>1500.461</v>
      </c>
      <c r="U29" s="38">
        <v>1221</v>
      </c>
      <c r="V29" s="39">
        <v>279.461</v>
      </c>
      <c r="W29" s="39">
        <f>SUM(X29:Y29)</f>
        <v>924.5889999999999</v>
      </c>
      <c r="X29" s="38">
        <v>552</v>
      </c>
      <c r="Y29" s="39">
        <v>372.589</v>
      </c>
      <c r="Z29" s="39">
        <f>SUM(AA29:AB29)</f>
        <v>210</v>
      </c>
      <c r="AA29" s="38">
        <v>145</v>
      </c>
      <c r="AB29" s="39">
        <v>65</v>
      </c>
      <c r="AC29" s="39">
        <f>SUM(AD29:AE29)</f>
        <v>1139.199</v>
      </c>
      <c r="AD29" s="38">
        <v>396</v>
      </c>
      <c r="AE29" s="39">
        <v>743.199</v>
      </c>
      <c r="AF29" s="39">
        <f>SUM(AG29:AH29)</f>
        <v>10695.1</v>
      </c>
      <c r="AG29" s="38">
        <v>2829</v>
      </c>
      <c r="AH29" s="39">
        <v>7866.1</v>
      </c>
      <c r="AI29" s="39">
        <f>SUM(AJ29:AK29)</f>
        <v>7299.673</v>
      </c>
      <c r="AJ29" s="38">
        <v>6745</v>
      </c>
      <c r="AK29" s="39">
        <v>554.673</v>
      </c>
      <c r="AL29" s="39">
        <f>SUM(AM29:AN29)</f>
        <v>68915.986</v>
      </c>
      <c r="AM29" s="38">
        <f>SUM(C29,F29,I29,L29,O29,R29,U29,X29,AA29,AD29,AG29,AJ29)</f>
        <v>51171</v>
      </c>
      <c r="AN29" s="39">
        <f>SUM(D29,G29,J29,M29,P29,S29,V29,Y29,AB29,AE29,AH29,AK29)</f>
        <v>17744.986</v>
      </c>
      <c r="AO29" s="39">
        <v>0.014</v>
      </c>
      <c r="AP29" s="38">
        <v>0</v>
      </c>
      <c r="AQ29" s="44">
        <f>SUM(AL29,AO29,AP29)</f>
        <v>68916</v>
      </c>
      <c r="AR29" s="44">
        <v>2119</v>
      </c>
      <c r="AS29" s="44">
        <f t="shared" si="14"/>
        <v>71035</v>
      </c>
      <c r="AT29" s="44">
        <v>71035</v>
      </c>
      <c r="AU29" s="89">
        <v>0</v>
      </c>
      <c r="AV29" s="89">
        <v>0</v>
      </c>
      <c r="AW29" s="135">
        <v>0</v>
      </c>
    </row>
    <row r="30" spans="1:49" ht="16.5" customHeight="1">
      <c r="A30" s="5"/>
      <c r="B30" s="39"/>
      <c r="C30" s="38"/>
      <c r="D30" s="44"/>
      <c r="E30" s="39"/>
      <c r="F30" s="38"/>
      <c r="G30" s="38"/>
      <c r="H30" s="39"/>
      <c r="I30" s="38"/>
      <c r="J30" s="39"/>
      <c r="K30" s="39"/>
      <c r="L30" s="38"/>
      <c r="M30" s="39"/>
      <c r="N30" s="39"/>
      <c r="O30" s="38"/>
      <c r="P30" s="39"/>
      <c r="Q30" s="39"/>
      <c r="R30" s="38"/>
      <c r="S30" s="39"/>
      <c r="T30" s="39"/>
      <c r="U30" s="38"/>
      <c r="V30" s="39"/>
      <c r="W30" s="39"/>
      <c r="X30" s="38"/>
      <c r="Y30" s="39"/>
      <c r="Z30" s="39"/>
      <c r="AA30" s="38"/>
      <c r="AB30" s="39"/>
      <c r="AC30" s="39"/>
      <c r="AD30" s="38"/>
      <c r="AE30" s="39"/>
      <c r="AF30" s="39"/>
      <c r="AG30" s="38"/>
      <c r="AH30" s="39"/>
      <c r="AI30" s="39"/>
      <c r="AJ30" s="38"/>
      <c r="AK30" s="39"/>
      <c r="AL30" s="38"/>
      <c r="AM30" s="38"/>
      <c r="AN30" s="39"/>
      <c r="AO30" s="38"/>
      <c r="AP30" s="38"/>
      <c r="AQ30" s="44"/>
      <c r="AR30" s="44"/>
      <c r="AS30" s="44"/>
      <c r="AT30" s="44"/>
      <c r="AU30" s="89"/>
      <c r="AV30" s="89"/>
      <c r="AW30" s="135"/>
    </row>
    <row r="31" spans="1:49" ht="16.5" customHeight="1">
      <c r="A31" s="133" t="s">
        <v>186</v>
      </c>
      <c r="B31" s="39">
        <f>SUM(B27,B29)</f>
        <v>421.51800000000003</v>
      </c>
      <c r="C31" s="38">
        <f aca="true" t="shared" si="21" ref="C31:AE31">SUM(C27,C29)</f>
        <v>341</v>
      </c>
      <c r="D31" s="39">
        <f t="shared" si="21"/>
        <v>80.518</v>
      </c>
      <c r="E31" s="39">
        <f t="shared" si="21"/>
        <v>10755.264</v>
      </c>
      <c r="F31" s="38">
        <f t="shared" si="21"/>
        <v>10357</v>
      </c>
      <c r="G31" s="87">
        <f t="shared" si="21"/>
        <v>398.264</v>
      </c>
      <c r="H31" s="39">
        <f t="shared" si="21"/>
        <v>46894.640999999996</v>
      </c>
      <c r="I31" s="38">
        <f t="shared" si="21"/>
        <v>37504</v>
      </c>
      <c r="J31" s="39">
        <f t="shared" si="21"/>
        <v>9390.641</v>
      </c>
      <c r="K31" s="39">
        <f t="shared" si="21"/>
        <v>764.942</v>
      </c>
      <c r="L31" s="38">
        <f t="shared" si="21"/>
        <v>602</v>
      </c>
      <c r="M31" s="39">
        <f t="shared" si="21"/>
        <v>162.942</v>
      </c>
      <c r="N31" s="39">
        <f aca="true" t="shared" si="22" ref="N31:Y31">SUM(N27,N29)</f>
        <v>26768.095</v>
      </c>
      <c r="O31" s="38">
        <f t="shared" si="22"/>
        <v>22079</v>
      </c>
      <c r="P31" s="39">
        <f t="shared" si="22"/>
        <v>4689.095</v>
      </c>
      <c r="Q31" s="39">
        <f t="shared" si="22"/>
        <v>1181.126</v>
      </c>
      <c r="R31" s="38">
        <f t="shared" si="22"/>
        <v>1114</v>
      </c>
      <c r="S31" s="39">
        <f t="shared" si="22"/>
        <v>67.126</v>
      </c>
      <c r="T31" s="39">
        <f t="shared" si="22"/>
        <v>2427.4610000000002</v>
      </c>
      <c r="U31" s="38">
        <f t="shared" si="22"/>
        <v>2000</v>
      </c>
      <c r="V31" s="39">
        <f t="shared" si="22"/>
        <v>427.461</v>
      </c>
      <c r="W31" s="39">
        <f t="shared" si="22"/>
        <v>1703.223</v>
      </c>
      <c r="X31" s="38">
        <f t="shared" si="22"/>
        <v>950</v>
      </c>
      <c r="Y31" s="39">
        <f t="shared" si="22"/>
        <v>753.223</v>
      </c>
      <c r="Z31" s="39">
        <f t="shared" si="21"/>
        <v>353</v>
      </c>
      <c r="AA31" s="38">
        <f t="shared" si="21"/>
        <v>258</v>
      </c>
      <c r="AB31" s="39">
        <f t="shared" si="21"/>
        <v>95</v>
      </c>
      <c r="AC31" s="39">
        <f t="shared" si="21"/>
        <v>2343.471</v>
      </c>
      <c r="AD31" s="38">
        <f t="shared" si="21"/>
        <v>720</v>
      </c>
      <c r="AE31" s="39">
        <f t="shared" si="21"/>
        <v>1623.471</v>
      </c>
      <c r="AF31" s="39">
        <f aca="true" t="shared" si="23" ref="AF31:AK31">SUM(AF27,AF29)</f>
        <v>18684.3</v>
      </c>
      <c r="AG31" s="38">
        <f t="shared" si="23"/>
        <v>5713</v>
      </c>
      <c r="AH31" s="39">
        <f t="shared" si="23"/>
        <v>12971.3</v>
      </c>
      <c r="AI31" s="39">
        <f t="shared" si="23"/>
        <v>10969.923999999999</v>
      </c>
      <c r="AJ31" s="38">
        <f t="shared" si="23"/>
        <v>10154</v>
      </c>
      <c r="AK31" s="39">
        <f t="shared" si="23"/>
        <v>815.924</v>
      </c>
      <c r="AL31" s="39">
        <f aca="true" t="shared" si="24" ref="AL31:AR31">SUM(AL27,AL29)</f>
        <v>123266.96500000001</v>
      </c>
      <c r="AM31" s="38">
        <f t="shared" si="24"/>
        <v>91792</v>
      </c>
      <c r="AN31" s="39">
        <f t="shared" si="24"/>
        <v>31474.965</v>
      </c>
      <c r="AO31" s="39">
        <f t="shared" si="24"/>
        <v>0.035</v>
      </c>
      <c r="AP31" s="38">
        <f t="shared" si="24"/>
        <v>7</v>
      </c>
      <c r="AQ31" s="44">
        <f t="shared" si="24"/>
        <v>123274</v>
      </c>
      <c r="AR31" s="44">
        <f t="shared" si="24"/>
        <v>4699</v>
      </c>
      <c r="AS31" s="44">
        <f t="shared" si="14"/>
        <v>127973</v>
      </c>
      <c r="AT31" s="44">
        <f>SUM(AT27,AT29)</f>
        <v>127973</v>
      </c>
      <c r="AU31" s="89">
        <f>SUM(AU27,AU29)</f>
        <v>0</v>
      </c>
      <c r="AV31" s="89">
        <f>SUM(AV27,AV29)</f>
        <v>0</v>
      </c>
      <c r="AW31" s="135">
        <f>SUM(AW27,AW29)</f>
        <v>0</v>
      </c>
    </row>
    <row r="32" spans="1:49" ht="16.5" customHeight="1">
      <c r="A32" s="133"/>
      <c r="B32" s="39"/>
      <c r="C32" s="38"/>
      <c r="D32" s="44"/>
      <c r="E32" s="39"/>
      <c r="F32" s="42"/>
      <c r="G32" s="38"/>
      <c r="H32" s="39"/>
      <c r="I32" s="42"/>
      <c r="J32" s="39"/>
      <c r="K32" s="39"/>
      <c r="L32" s="38"/>
      <c r="M32" s="39"/>
      <c r="N32" s="39"/>
      <c r="O32" s="38"/>
      <c r="P32" s="39"/>
      <c r="Q32" s="39"/>
      <c r="R32" s="38"/>
      <c r="S32" s="39"/>
      <c r="T32" s="39"/>
      <c r="U32" s="38"/>
      <c r="V32" s="39"/>
      <c r="W32" s="39"/>
      <c r="X32" s="38"/>
      <c r="Y32" s="39"/>
      <c r="Z32" s="39"/>
      <c r="AA32" s="38"/>
      <c r="AB32" s="39"/>
      <c r="AC32" s="39"/>
      <c r="AD32" s="38"/>
      <c r="AE32" s="39"/>
      <c r="AF32" s="39"/>
      <c r="AG32" s="38"/>
      <c r="AH32" s="39"/>
      <c r="AI32" s="39"/>
      <c r="AJ32" s="38"/>
      <c r="AK32" s="39"/>
      <c r="AL32" s="38"/>
      <c r="AM32" s="38"/>
      <c r="AN32" s="39"/>
      <c r="AO32" s="38"/>
      <c r="AP32" s="38"/>
      <c r="AQ32" s="44"/>
      <c r="AR32" s="44"/>
      <c r="AS32" s="44"/>
      <c r="AT32" s="44"/>
      <c r="AU32" s="89"/>
      <c r="AV32" s="89"/>
      <c r="AW32" s="135"/>
    </row>
    <row r="33" spans="1:49" ht="16.5" customHeight="1">
      <c r="A33" s="81" t="s">
        <v>87</v>
      </c>
      <c r="B33" s="39">
        <f>SUM(C33:D33)</f>
        <v>2154.23</v>
      </c>
      <c r="C33" s="38">
        <v>1648</v>
      </c>
      <c r="D33" s="39">
        <v>506.23</v>
      </c>
      <c r="E33" s="39">
        <f>SUM(F33:G33)</f>
        <v>47021.866</v>
      </c>
      <c r="F33" s="38">
        <v>45185</v>
      </c>
      <c r="G33" s="39">
        <v>1836.866</v>
      </c>
      <c r="H33" s="39">
        <f>SUM(I33:J33)</f>
        <v>217521.006</v>
      </c>
      <c r="I33" s="38">
        <v>174304</v>
      </c>
      <c r="J33" s="39">
        <v>43217.006</v>
      </c>
      <c r="K33" s="39">
        <f>SUM(L33:M33)</f>
        <v>4506.103</v>
      </c>
      <c r="L33" s="38">
        <v>3697</v>
      </c>
      <c r="M33" s="39">
        <v>809.103</v>
      </c>
      <c r="N33" s="39">
        <f>SUM(O33:P33)</f>
        <v>149659.206</v>
      </c>
      <c r="O33" s="38">
        <v>125455</v>
      </c>
      <c r="P33" s="39">
        <v>24204.206</v>
      </c>
      <c r="Q33" s="39">
        <f>SUM(R33:S33)</f>
        <v>5550.916</v>
      </c>
      <c r="R33" s="38">
        <v>5261</v>
      </c>
      <c r="S33" s="39">
        <v>289.916</v>
      </c>
      <c r="T33" s="39">
        <f>SUM(U33:V33)</f>
        <v>12505.565999999999</v>
      </c>
      <c r="U33" s="38">
        <v>10002</v>
      </c>
      <c r="V33" s="39">
        <v>2503.566</v>
      </c>
      <c r="W33" s="39">
        <f>SUM(X33:Y33)</f>
        <v>15022.105</v>
      </c>
      <c r="X33" s="38">
        <v>5269</v>
      </c>
      <c r="Y33" s="39">
        <v>9753.105</v>
      </c>
      <c r="Z33" s="39">
        <f>SUM(AA33:AB33)</f>
        <v>1788.904</v>
      </c>
      <c r="AA33" s="38">
        <v>1233</v>
      </c>
      <c r="AB33" s="39">
        <v>555.904</v>
      </c>
      <c r="AC33" s="39">
        <f>SUM(AD33:AE33)</f>
        <v>13084.104</v>
      </c>
      <c r="AD33" s="38">
        <v>3734</v>
      </c>
      <c r="AE33" s="39">
        <v>9350.104</v>
      </c>
      <c r="AF33" s="39">
        <f>SUM(AG33:AH33)</f>
        <v>71138.799</v>
      </c>
      <c r="AG33" s="38">
        <v>26476</v>
      </c>
      <c r="AH33" s="39">
        <v>44662.799</v>
      </c>
      <c r="AI33" s="39">
        <f>SUM(AJ33:AK33)</f>
        <v>31833.045</v>
      </c>
      <c r="AJ33" s="38">
        <v>29484</v>
      </c>
      <c r="AK33" s="39">
        <v>2349.045</v>
      </c>
      <c r="AL33" s="39">
        <f>SUM(AM33:AN33)</f>
        <v>571785.85</v>
      </c>
      <c r="AM33" s="38">
        <f>SUM(C33,F33,I33,L33,O33,R33,U33,X33,AA33,AD33,AG33,AJ33)</f>
        <v>431748</v>
      </c>
      <c r="AN33" s="39">
        <v>140037.85</v>
      </c>
      <c r="AO33" s="39">
        <v>0.15</v>
      </c>
      <c r="AP33" s="38">
        <v>76</v>
      </c>
      <c r="AQ33" s="44">
        <f>SUM(AL33,AO33,AP33)</f>
        <v>571862</v>
      </c>
      <c r="AR33" s="44">
        <v>25558</v>
      </c>
      <c r="AS33" s="44">
        <f t="shared" si="14"/>
        <v>597420</v>
      </c>
      <c r="AT33" s="44">
        <v>597434</v>
      </c>
      <c r="AU33" s="111">
        <v>6</v>
      </c>
      <c r="AV33" s="111">
        <v>9</v>
      </c>
      <c r="AW33" s="136">
        <v>-1</v>
      </c>
    </row>
    <row r="34" spans="1:49" ht="16.5" customHeight="1">
      <c r="A34" s="35" t="s">
        <v>10</v>
      </c>
      <c r="B34" s="39">
        <f>SUM(C34:D34)</f>
        <v>7952.079</v>
      </c>
      <c r="C34" s="38">
        <v>5865</v>
      </c>
      <c r="D34" s="39">
        <v>2087.079</v>
      </c>
      <c r="E34" s="39">
        <f>SUM(F34:G34)</f>
        <v>230849.575</v>
      </c>
      <c r="F34" s="38">
        <v>221379</v>
      </c>
      <c r="G34" s="39">
        <v>9470.575</v>
      </c>
      <c r="H34" s="39">
        <f>SUM(I34:J34)</f>
        <v>873844.013</v>
      </c>
      <c r="I34" s="38">
        <v>710542</v>
      </c>
      <c r="J34" s="39">
        <v>163302.013</v>
      </c>
      <c r="K34" s="39">
        <f>SUM(L34:M34)</f>
        <v>16516.775999999998</v>
      </c>
      <c r="L34" s="38">
        <v>13986</v>
      </c>
      <c r="M34" s="39">
        <v>2530.776</v>
      </c>
      <c r="N34" s="39">
        <f>SUM(O34:P34)</f>
        <v>452142.217</v>
      </c>
      <c r="O34" s="38">
        <v>366116</v>
      </c>
      <c r="P34" s="39">
        <v>86026.217</v>
      </c>
      <c r="Q34" s="39">
        <f>SUM(R34:S34)</f>
        <v>32177.761</v>
      </c>
      <c r="R34" s="38">
        <v>30519</v>
      </c>
      <c r="S34" s="39">
        <v>1658.761</v>
      </c>
      <c r="T34" s="39">
        <f>SUM(U34:V34)</f>
        <v>58893.195</v>
      </c>
      <c r="U34" s="38">
        <v>46777</v>
      </c>
      <c r="V34" s="39">
        <v>12116.195</v>
      </c>
      <c r="W34" s="39">
        <f>SUM(X34:Y34)</f>
        <v>37220.258</v>
      </c>
      <c r="X34" s="38">
        <v>21052</v>
      </c>
      <c r="Y34" s="39">
        <v>16168.258</v>
      </c>
      <c r="Z34" s="39">
        <f>SUM(AA34:AB34)</f>
        <v>10038.11</v>
      </c>
      <c r="AA34" s="38">
        <v>7172</v>
      </c>
      <c r="AB34" s="39">
        <v>2866.11</v>
      </c>
      <c r="AC34" s="39">
        <f>SUM(AD34:AE34)</f>
        <v>30533.129</v>
      </c>
      <c r="AD34" s="38">
        <v>15134</v>
      </c>
      <c r="AE34" s="39">
        <v>15399.129</v>
      </c>
      <c r="AF34" s="39">
        <f>SUM(AG34:AH34)</f>
        <v>286912.873</v>
      </c>
      <c r="AG34" s="38">
        <v>83253</v>
      </c>
      <c r="AH34" s="39">
        <v>203659.873</v>
      </c>
      <c r="AI34" s="39">
        <f>SUM(AJ34:AK34)</f>
        <v>154499.656</v>
      </c>
      <c r="AJ34" s="38">
        <v>141693</v>
      </c>
      <c r="AK34" s="39">
        <v>12806.656</v>
      </c>
      <c r="AL34" s="39">
        <f>SUM(AM34:AN34)</f>
        <v>2191579.642</v>
      </c>
      <c r="AM34" s="38">
        <f>SUM(C34,F34,I34,L34,O34,R34,U34,X34,AA34,AD34,AG34,AJ34)</f>
        <v>1663488</v>
      </c>
      <c r="AN34" s="39">
        <f>SUM(D34,G34,J34,M34,P34,S34,V34,Y34,AB34,AE34,AH34,AK34)</f>
        <v>528091.642</v>
      </c>
      <c r="AO34" s="39">
        <v>0.358</v>
      </c>
      <c r="AP34" s="38">
        <v>3</v>
      </c>
      <c r="AQ34" s="44">
        <f>SUM(AL34,AO34,AP34)</f>
        <v>2191583</v>
      </c>
      <c r="AR34" s="44">
        <v>60421</v>
      </c>
      <c r="AS34" s="44">
        <f t="shared" si="14"/>
        <v>2252004</v>
      </c>
      <c r="AT34" s="44">
        <v>2252097</v>
      </c>
      <c r="AU34" s="111">
        <v>6</v>
      </c>
      <c r="AV34" s="111">
        <v>87</v>
      </c>
      <c r="AW34" s="136">
        <v>0</v>
      </c>
    </row>
    <row r="35" spans="1:49" ht="16.5" customHeight="1" thickBot="1">
      <c r="A35" s="34" t="s">
        <v>11</v>
      </c>
      <c r="B35" s="40">
        <f aca="true" t="shared" si="25" ref="B35:M35">SUM(B33:B34)</f>
        <v>10106.309</v>
      </c>
      <c r="C35" s="41">
        <f t="shared" si="25"/>
        <v>7513</v>
      </c>
      <c r="D35" s="40">
        <f t="shared" si="25"/>
        <v>2593.309</v>
      </c>
      <c r="E35" s="40">
        <f t="shared" si="25"/>
        <v>277871.441</v>
      </c>
      <c r="F35" s="41">
        <f t="shared" si="25"/>
        <v>266564</v>
      </c>
      <c r="G35" s="40">
        <f t="shared" si="25"/>
        <v>11307.441</v>
      </c>
      <c r="H35" s="40">
        <f t="shared" si="25"/>
        <v>1091365.019</v>
      </c>
      <c r="I35" s="41">
        <f t="shared" si="25"/>
        <v>884846</v>
      </c>
      <c r="J35" s="40">
        <f t="shared" si="25"/>
        <v>206519.019</v>
      </c>
      <c r="K35" s="40">
        <f t="shared" si="25"/>
        <v>21022.878999999997</v>
      </c>
      <c r="L35" s="41">
        <f t="shared" si="25"/>
        <v>17683</v>
      </c>
      <c r="M35" s="40">
        <f t="shared" si="25"/>
        <v>3339.879</v>
      </c>
      <c r="N35" s="40">
        <f aca="true" t="shared" si="26" ref="N35:Y35">SUM(N33:N34)</f>
        <v>601801.423</v>
      </c>
      <c r="O35" s="41">
        <f t="shared" si="26"/>
        <v>491571</v>
      </c>
      <c r="P35" s="40">
        <f t="shared" si="26"/>
        <v>110230.42300000001</v>
      </c>
      <c r="Q35" s="40">
        <f t="shared" si="26"/>
        <v>37728.676999999996</v>
      </c>
      <c r="R35" s="41">
        <f t="shared" si="26"/>
        <v>35780</v>
      </c>
      <c r="S35" s="40">
        <f t="shared" si="26"/>
        <v>1948.677</v>
      </c>
      <c r="T35" s="40">
        <f t="shared" si="26"/>
        <v>71398.761</v>
      </c>
      <c r="U35" s="41">
        <f t="shared" si="26"/>
        <v>56779</v>
      </c>
      <c r="V35" s="40">
        <f t="shared" si="26"/>
        <v>14619.760999999999</v>
      </c>
      <c r="W35" s="40">
        <f t="shared" si="26"/>
        <v>52242.363</v>
      </c>
      <c r="X35" s="41">
        <f t="shared" si="26"/>
        <v>26321</v>
      </c>
      <c r="Y35" s="40">
        <f t="shared" si="26"/>
        <v>25921.362999999998</v>
      </c>
      <c r="Z35" s="113">
        <f aca="true" t="shared" si="27" ref="Z35:AE35">SUM(Z33:Z34)</f>
        <v>11827.014000000001</v>
      </c>
      <c r="AA35" s="41">
        <f t="shared" si="27"/>
        <v>8405</v>
      </c>
      <c r="AB35" s="40">
        <f t="shared" si="27"/>
        <v>3422.014</v>
      </c>
      <c r="AC35" s="40">
        <f t="shared" si="27"/>
        <v>43617.233</v>
      </c>
      <c r="AD35" s="41">
        <f t="shared" si="27"/>
        <v>18868</v>
      </c>
      <c r="AE35" s="40">
        <f t="shared" si="27"/>
        <v>24749.233</v>
      </c>
      <c r="AF35" s="40">
        <f aca="true" t="shared" si="28" ref="AF35:AK35">SUM(AF33:AF34)</f>
        <v>358051.672</v>
      </c>
      <c r="AG35" s="41">
        <f t="shared" si="28"/>
        <v>109729</v>
      </c>
      <c r="AH35" s="40">
        <f t="shared" si="28"/>
        <v>248322.672</v>
      </c>
      <c r="AI35" s="40">
        <f t="shared" si="28"/>
        <v>186332.701</v>
      </c>
      <c r="AJ35" s="41">
        <f t="shared" si="28"/>
        <v>171177</v>
      </c>
      <c r="AK35" s="40">
        <f t="shared" si="28"/>
        <v>15155.701000000001</v>
      </c>
      <c r="AL35" s="40">
        <f aca="true" t="shared" si="29" ref="AL35:AR35">SUM(AL33:AL34)</f>
        <v>2763365.492</v>
      </c>
      <c r="AM35" s="41">
        <f t="shared" si="29"/>
        <v>2095236</v>
      </c>
      <c r="AN35" s="40">
        <f t="shared" si="29"/>
        <v>668129.492</v>
      </c>
      <c r="AO35" s="40">
        <f t="shared" si="29"/>
        <v>0.508</v>
      </c>
      <c r="AP35" s="41">
        <f t="shared" si="29"/>
        <v>79</v>
      </c>
      <c r="AQ35" s="45">
        <f t="shared" si="29"/>
        <v>2763445</v>
      </c>
      <c r="AR35" s="45">
        <f t="shared" si="29"/>
        <v>85979</v>
      </c>
      <c r="AS35" s="45">
        <f t="shared" si="14"/>
        <v>2849424</v>
      </c>
      <c r="AT35" s="45">
        <f>SUM(AT33:AT34)</f>
        <v>2849531</v>
      </c>
      <c r="AU35" s="112">
        <f>SUM(AU33:AU34)</f>
        <v>12</v>
      </c>
      <c r="AV35" s="112">
        <f>SUM(AV33:AV34)</f>
        <v>96</v>
      </c>
      <c r="AW35" s="137">
        <f>SUM(AW33:AW34)</f>
        <v>-1</v>
      </c>
    </row>
  </sheetData>
  <sheetProtection/>
  <mergeCells count="40">
    <mergeCell ref="W3:Y3"/>
    <mergeCell ref="Q4:S4"/>
    <mergeCell ref="T4:V4"/>
    <mergeCell ref="AP3:AP5"/>
    <mergeCell ref="B1:D2"/>
    <mergeCell ref="N3:P3"/>
    <mergeCell ref="Q3:S3"/>
    <mergeCell ref="T3:V3"/>
    <mergeCell ref="E3:G3"/>
    <mergeCell ref="B3:D3"/>
    <mergeCell ref="AQ3:AQ5"/>
    <mergeCell ref="AR3:AR5"/>
    <mergeCell ref="A4:A5"/>
    <mergeCell ref="AI3:AK3"/>
    <mergeCell ref="AI4:AK4"/>
    <mergeCell ref="AC3:AE3"/>
    <mergeCell ref="AC4:AE4"/>
    <mergeCell ref="AF3:AH3"/>
    <mergeCell ref="K4:M4"/>
    <mergeCell ref="B4:D4"/>
    <mergeCell ref="E4:G4"/>
    <mergeCell ref="H4:J4"/>
    <mergeCell ref="AO3:AO5"/>
    <mergeCell ref="AN3:AN5"/>
    <mergeCell ref="AM3:AM5"/>
    <mergeCell ref="AL3:AL5"/>
    <mergeCell ref="W4:Y4"/>
    <mergeCell ref="N4:P4"/>
    <mergeCell ref="Z4:AB4"/>
    <mergeCell ref="H3:J3"/>
    <mergeCell ref="AV2:AW2"/>
    <mergeCell ref="K3:M3"/>
    <mergeCell ref="AF4:AH4"/>
    <mergeCell ref="Z3:AB3"/>
    <mergeCell ref="AS3:AS5"/>
    <mergeCell ref="AT3:AT5"/>
    <mergeCell ref="AU3:AW4"/>
    <mergeCell ref="AU5:AU6"/>
    <mergeCell ref="AV5:AV6"/>
    <mergeCell ref="AW5:AW6"/>
  </mergeCells>
  <printOptions/>
  <pageMargins left="0.7874015748031497" right="0.7874015748031497" top="0.984251968503937" bottom="0.984251968503937" header="0.5118110236220472" footer="0.5118110236220472"/>
  <pageSetup fitToWidth="4" fitToHeight="1" horizontalDpi="600" verticalDpi="600" orientation="landscape" paperSize="9" scale="77" r:id="rId2"/>
  <headerFooter alignWithMargins="0">
    <oddFooter>&amp;C&amp;P / &amp;N ページ</oddFooter>
  </headerFooter>
  <ignoredErrors>
    <ignoredError sqref="AS27:AS35"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辻口　さやか</dc:creator>
  <cp:keywords/>
  <dc:description/>
  <cp:lastModifiedBy> </cp:lastModifiedBy>
  <cp:lastPrinted>2011-04-15T01:00:00Z</cp:lastPrinted>
  <dcterms:created xsi:type="dcterms:W3CDTF">2001-12-13T03:24:44Z</dcterms:created>
  <dcterms:modified xsi:type="dcterms:W3CDTF">2011-04-15T01:03:32Z</dcterms:modified>
  <cp:category/>
  <cp:version/>
  <cp:contentType/>
  <cp:contentStatus/>
</cp:coreProperties>
</file>