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60" windowWidth="15240" windowHeight="8640" activeTab="0"/>
  </bookViews>
  <sheets>
    <sheet name="第23回参議院議員通常選挙　ア選挙区投票結果" sheetId="1" r:id="rId1"/>
    <sheet name="ア選挙区（うち国内）投票結果" sheetId="2" r:id="rId2"/>
    <sheet name="ア選挙区（うち在外）投票結果" sheetId="3" r:id="rId3"/>
    <sheet name="イ選挙区開票結果" sheetId="4" r:id="rId4"/>
    <sheet name="ウ比例代表投票結果" sheetId="5" r:id="rId5"/>
    <sheet name="エ比例代表（うち国内）投票結果 " sheetId="6" r:id="rId6"/>
    <sheet name="オ比例代表（うち在外）投票結果 " sheetId="7" r:id="rId7"/>
    <sheet name="カ比例代表開票結果" sheetId="8" r:id="rId8"/>
  </sheets>
  <definedNames>
    <definedName name="_xlnm.Print_Area" localSheetId="1">'ア選挙区（うち国内）投票結果'!$A$1:$M$33</definedName>
    <definedName name="_xlnm.Print_Area" localSheetId="3">'イ選挙区開票結果'!$A$1:$N$36</definedName>
    <definedName name="_xlnm.Print_Area" localSheetId="7">'カ比例代表開票結果'!$A$1:$AW$35</definedName>
    <definedName name="_xlnm.Print_Titles" localSheetId="7">'カ比例代表開票結果'!$A:$A</definedName>
  </definedNames>
  <calcPr fullCalcOnLoad="1"/>
</workbook>
</file>

<file path=xl/sharedStrings.xml><?xml version="1.0" encoding="utf-8"?>
<sst xmlns="http://schemas.openxmlformats.org/spreadsheetml/2006/main" count="443" uniqueCount="127">
  <si>
    <t>小樽市</t>
  </si>
  <si>
    <t>全道市計</t>
  </si>
  <si>
    <t>全道計</t>
  </si>
  <si>
    <t>　　　区分
市町村名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</si>
  <si>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</si>
  <si>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</si>
  <si>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</si>
  <si>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</si>
  <si>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</si>
  <si>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</si>
  <si>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</si>
  <si>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</si>
  <si>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</si>
  <si>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</si>
  <si>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</si>
  <si>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</si>
  <si>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</si>
  <si>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</si>
  <si>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</si>
  <si>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</si>
  <si>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</si>
  <si>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</si>
  <si>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</si>
  <si>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</si>
  <si>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全道町村計</t>
  </si>
  <si>
    <t>選挙当日の有権者数</t>
  </si>
  <si>
    <t>投票者数　　　　　</t>
  </si>
  <si>
    <t>棄権者数</t>
  </si>
  <si>
    <t>投票率</t>
  </si>
  <si>
    <t>（人）</t>
  </si>
  <si>
    <t>（％）</t>
  </si>
  <si>
    <t>男</t>
  </si>
  <si>
    <t>女</t>
  </si>
  <si>
    <t>計</t>
  </si>
  <si>
    <t>市町村名</t>
  </si>
  <si>
    <t>有　効
投票数</t>
  </si>
  <si>
    <t>無　効
投票数</t>
  </si>
  <si>
    <t xml:space="preserve">投票総数
</t>
  </si>
  <si>
    <t xml:space="preserve">投票者数
</t>
  </si>
  <si>
    <t>不受理</t>
  </si>
  <si>
    <t>持帰り</t>
  </si>
  <si>
    <t>その他</t>
  </si>
  <si>
    <t>（Ｂ）</t>
  </si>
  <si>
    <t>（Ａ）+（Ｂ）（Ｃ）</t>
  </si>
  <si>
    <t>（Ａ）</t>
  </si>
  <si>
    <t>(D)</t>
  </si>
  <si>
    <t>届出番号</t>
  </si>
  <si>
    <t>名簿届出
政党等の
名称</t>
  </si>
  <si>
    <t>得票総数</t>
  </si>
  <si>
    <t>政党等の
得票総数</t>
  </si>
  <si>
    <t>名簿登録者の得票総数</t>
  </si>
  <si>
    <t>公明党</t>
  </si>
  <si>
    <t>（Ｂ）</t>
  </si>
  <si>
    <t>（％）</t>
  </si>
  <si>
    <t>（％）</t>
  </si>
  <si>
    <t>（Ａ）+（Ｂ）（Ｃ）</t>
  </si>
  <si>
    <t>　　区分
市町村名</t>
  </si>
  <si>
    <t>自由民主党</t>
  </si>
  <si>
    <t>得票総数</t>
  </si>
  <si>
    <t>按分の際切り捨てた票数</t>
  </si>
  <si>
    <t>（ｂ）</t>
  </si>
  <si>
    <t>いずれの政党等・名簿登載者にも属さない票数</t>
  </si>
  <si>
    <t>（ｃ）</t>
  </si>
  <si>
    <t>（ａ）</t>
  </si>
  <si>
    <t>（Ａ）
(a)＋(b)＋(c )</t>
  </si>
  <si>
    <t>当</t>
  </si>
  <si>
    <t>（％）</t>
  </si>
  <si>
    <t>（％）</t>
  </si>
  <si>
    <t>不受理</t>
  </si>
  <si>
    <t>持帰り</t>
  </si>
  <si>
    <t>その他</t>
  </si>
  <si>
    <t>　　ア　選挙区（国内＋在外）投票結果</t>
  </si>
  <si>
    <t>　ア　選挙区（うち国内）投票結果</t>
  </si>
  <si>
    <t>　ア　選挙区（うち在外）投票結果</t>
  </si>
  <si>
    <t>　イ　選挙区開票結果　　</t>
  </si>
  <si>
    <t>　ウ　比例代表(国内＋在外)投票結果</t>
  </si>
  <si>
    <t>　エ　比例代表(うち国内)投票結果</t>
  </si>
  <si>
    <t>　オ　比例代表(うち在外)投票結果</t>
  </si>
  <si>
    <t>カ　比例代表開票結果</t>
  </si>
  <si>
    <t>（民主党）</t>
  </si>
  <si>
    <t>（幸福実現党）</t>
  </si>
  <si>
    <t>（自由民主党）</t>
  </si>
  <si>
    <t>（みんなの党）</t>
  </si>
  <si>
    <t>（日本共産党）</t>
  </si>
  <si>
    <t>後志支所計</t>
  </si>
  <si>
    <t>幸福実現党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</si>
  <si>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</si>
  <si>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</si>
  <si>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</si>
  <si>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</si>
  <si>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</si>
  <si>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</si>
  <si>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</si>
  <si>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</si>
  <si>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</si>
  <si>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</si>
  <si>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</si>
  <si>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</si>
  <si>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</si>
  <si>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</si>
  <si>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</si>
  <si>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</si>
  <si>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</si>
  <si>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</si>
  <si>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島牧村</t>
  </si>
  <si>
    <t>（平成２５参議）</t>
  </si>
  <si>
    <t>小川　勝也</t>
  </si>
  <si>
    <t>森山　よしのり</t>
  </si>
  <si>
    <t>だて　忠一</t>
  </si>
  <si>
    <t>森　つねと</t>
  </si>
  <si>
    <t>安住　たかのぶ</t>
  </si>
  <si>
    <t>あさの　貴博</t>
  </si>
  <si>
    <t>（新党大地）</t>
  </si>
  <si>
    <t>（平成25参議）</t>
  </si>
  <si>
    <t>みんなの党</t>
  </si>
  <si>
    <t>民主党</t>
  </si>
  <si>
    <t>新党大地</t>
  </si>
  <si>
    <t>社会民主党</t>
  </si>
  <si>
    <t>生活の党</t>
  </si>
  <si>
    <t>みどりの風</t>
  </si>
  <si>
    <t>日本共産党</t>
  </si>
  <si>
    <t>緑の党グリーンズジャパン</t>
  </si>
  <si>
    <t>日本維新の会</t>
  </si>
  <si>
    <t>（Ｃ）と（Ｄ）の不符合の内訳</t>
  </si>
  <si>
    <t>(D)</t>
  </si>
  <si>
    <t>（平成2５参議）</t>
  </si>
  <si>
    <t>第２３回参議院議員通常選挙（平成25年7月21日）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</si>
</sst>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  <numFmt numFmtId="180" formatCode="_ * #,##0.000_ ;_ * \-#,##0.000_ ;_ * &quot;-&quot;???_ ;_ @_ "/>
    <numFmt numFmtId="181" formatCode="#,##0.000_ "/>
    <numFmt numFmtId="182" formatCode="#,##0.000"/>
    <numFmt numFmtId="183" formatCode="0.000_ "/>
    <numFmt numFmtId="184" formatCode="0.0_ "/>
    <numFmt numFmtId="185" formatCode="0.0000_ "/>
    <numFmt numFmtId="186" formatCode="#,##0.0"/>
    <numFmt numFmtId="187" formatCode="#,##0_)"/>
    <numFmt numFmtId="188" formatCode="#,##0___)"/>
    <numFmt numFmtId="189" formatCode="#,##0_______)"/>
    <numFmt numFmtId="190" formatCode="#,##0_ ___)"/>
    <numFmt numFmtId="191" formatCode="#,##0_________)"/>
    <numFmt numFmtId="192" formatCode="#,##0.000_);[Red]\(#,##0.000\)"/>
    <numFmt numFmtId="193" formatCode="&quot;¥&quot;#,##0.000;&quot;¥&quot;\-#,##0.000"/>
    <numFmt numFmtId="194" formatCode="#,##0.000;[Red]#,##0.000"/>
    <numFmt numFmtId="195" formatCode="&quot;¥&quot;#,##0.000_);[Red]\(&quot;¥&quot;#,##0.000\)"/>
    <numFmt numFmtId="196" formatCode="#,##0.#__"/>
    <numFmt numFmtId="197" formatCode="#,##0.###__"/>
    <numFmt numFmtId="198" formatCode="0_);[Red]\(0\)"/>
    <numFmt numFmtId="199" formatCode="#,##0_);[Red]\(#,##0\)"/>
    <numFmt numFmtId="200" formatCode="#,##0.000_);\(#,##0.000\)"/>
    <numFmt numFmtId="201" formatCode="#,##0__________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ゴシック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9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distributed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0" fontId="8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182" fontId="2" fillId="0" borderId="23" xfId="0" applyNumberFormat="1" applyFont="1" applyBorder="1" applyAlignment="1">
      <alignment vertical="center" shrinkToFit="1"/>
    </xf>
    <xf numFmtId="0" fontId="10" fillId="0" borderId="27" xfId="0" applyFont="1" applyBorder="1" applyAlignment="1">
      <alignment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distributed" vertical="center" shrinkToFit="1"/>
    </xf>
    <xf numFmtId="0" fontId="10" fillId="0" borderId="27" xfId="0" applyFont="1" applyBorder="1" applyAlignment="1">
      <alignment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82" fontId="2" fillId="0" borderId="14" xfId="60" applyNumberFormat="1" applyFont="1" applyBorder="1" applyAlignment="1">
      <alignment vertical="center"/>
      <protection/>
    </xf>
    <xf numFmtId="0" fontId="3" fillId="0" borderId="10" xfId="0" applyFont="1" applyFill="1" applyBorder="1" applyAlignment="1">
      <alignment horizontal="distributed" vertical="center"/>
    </xf>
    <xf numFmtId="182" fontId="2" fillId="0" borderId="14" xfId="0" applyNumberFormat="1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0" fillId="0" borderId="16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189" fontId="2" fillId="0" borderId="23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justify" wrapText="1"/>
    </xf>
    <xf numFmtId="0" fontId="0" fillId="0" borderId="28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9" fontId="0" fillId="0" borderId="16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0" fontId="11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 shrinkToFit="1"/>
    </xf>
    <xf numFmtId="0" fontId="0" fillId="0" borderId="26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43" xfId="0" applyFont="1" applyBorder="1" applyAlignment="1">
      <alignment vertical="justify" wrapText="1"/>
    </xf>
    <xf numFmtId="0" fontId="0" fillId="0" borderId="44" xfId="0" applyFont="1" applyBorder="1" applyAlignment="1">
      <alignment vertical="justify"/>
    </xf>
    <xf numFmtId="0" fontId="0" fillId="0" borderId="45" xfId="0" applyFont="1" applyBorder="1" applyAlignment="1">
      <alignment vertical="justify"/>
    </xf>
    <xf numFmtId="0" fontId="0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43" xfId="0" applyFont="1" applyBorder="1" applyAlignment="1">
      <alignment vertical="justify" wrapText="1"/>
    </xf>
    <xf numFmtId="0" fontId="0" fillId="0" borderId="44" xfId="0" applyBorder="1" applyAlignment="1">
      <alignment vertical="justify"/>
    </xf>
    <xf numFmtId="0" fontId="0" fillId="0" borderId="45" xfId="0" applyBorder="1" applyAlignment="1">
      <alignment vertical="justify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justify" wrapText="1"/>
    </xf>
    <xf numFmtId="0" fontId="5" fillId="0" borderId="44" xfId="0" applyFont="1" applyFill="1" applyBorder="1" applyAlignment="1">
      <alignment vertical="justify"/>
    </xf>
    <xf numFmtId="0" fontId="5" fillId="0" borderId="45" xfId="0" applyFont="1" applyFill="1" applyBorder="1" applyAlignment="1">
      <alignment vertical="justify"/>
    </xf>
    <xf numFmtId="0" fontId="5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sp>
      <xdr:nvSpPr>
        <xdr:cNvPr id="1" name="Oval 6"/>
        <xdr:cNvSpPr>
          <a:spLocks/>
        </xdr:cNvSpPr>
      </xdr:nvSpPr>
      <xdr:spPr>
        <a:xfrm>
          <a:off x="685800" y="581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161925</xdr:colOff>
      <xdr:row>4</xdr:row>
      <xdr:rowOff>9525</xdr:rowOff>
    </xdr:to>
    <xdr:sp>
      <xdr:nvSpPr>
        <xdr:cNvPr id="2" name="Oval 7"/>
        <xdr:cNvSpPr>
          <a:spLocks/>
        </xdr:cNvSpPr>
      </xdr:nvSpPr>
      <xdr:spPr>
        <a:xfrm>
          <a:off x="2000250" y="581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219075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38100" y="39052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123825</xdr:rowOff>
    </xdr:from>
    <xdr:to>
      <xdr:col>1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33375" y="110490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0</xdr:col>
      <xdr:colOff>333375</xdr:colOff>
      <xdr:row>5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050" y="361950"/>
          <a:ext cx="3143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61925" y="571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161925</xdr:rowOff>
    </xdr:from>
    <xdr:to>
      <xdr:col>31</xdr:col>
      <xdr:colOff>0</xdr:colOff>
      <xdr:row>3</xdr:row>
      <xdr:rowOff>9525</xdr:rowOff>
    </xdr:to>
    <xdr:sp>
      <xdr:nvSpPr>
        <xdr:cNvPr id="5" name="Line 6"/>
        <xdr:cNvSpPr>
          <a:spLocks/>
        </xdr:cNvSpPr>
      </xdr:nvSpPr>
      <xdr:spPr>
        <a:xfrm>
          <a:off x="29822775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298227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</xdr:row>
      <xdr:rowOff>9525</xdr:rowOff>
    </xdr:from>
    <xdr:to>
      <xdr:col>31</xdr:col>
      <xdr:colOff>0</xdr:colOff>
      <xdr:row>5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29822775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161925</xdr:rowOff>
    </xdr:from>
    <xdr:to>
      <xdr:col>25</xdr:col>
      <xdr:colOff>0</xdr:colOff>
      <xdr:row>3</xdr:row>
      <xdr:rowOff>9525</xdr:rowOff>
    </xdr:to>
    <xdr:sp>
      <xdr:nvSpPr>
        <xdr:cNvPr id="8" name="Line 30"/>
        <xdr:cNvSpPr>
          <a:spLocks/>
        </xdr:cNvSpPr>
      </xdr:nvSpPr>
      <xdr:spPr>
        <a:xfrm>
          <a:off x="24050625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9" name="Line 32"/>
        <xdr:cNvSpPr>
          <a:spLocks/>
        </xdr:cNvSpPr>
      </xdr:nvSpPr>
      <xdr:spPr>
        <a:xfrm flipH="1">
          <a:off x="240506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5</xdr:row>
      <xdr:rowOff>114300</xdr:rowOff>
    </xdr:to>
    <xdr:sp>
      <xdr:nvSpPr>
        <xdr:cNvPr id="10" name="Line 33"/>
        <xdr:cNvSpPr>
          <a:spLocks/>
        </xdr:cNvSpPr>
      </xdr:nvSpPr>
      <xdr:spPr>
        <a:xfrm>
          <a:off x="24050625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161925</xdr:rowOff>
    </xdr:from>
    <xdr:to>
      <xdr:col>37</xdr:col>
      <xdr:colOff>0</xdr:colOff>
      <xdr:row>2</xdr:row>
      <xdr:rowOff>209550</xdr:rowOff>
    </xdr:to>
    <xdr:sp>
      <xdr:nvSpPr>
        <xdr:cNvPr id="11" name="Line 34"/>
        <xdr:cNvSpPr>
          <a:spLocks/>
        </xdr:cNvSpPr>
      </xdr:nvSpPr>
      <xdr:spPr>
        <a:xfrm>
          <a:off x="35594925" y="333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</xdr:row>
      <xdr:rowOff>28575</xdr:rowOff>
    </xdr:from>
    <xdr:to>
      <xdr:col>37</xdr:col>
      <xdr:colOff>0</xdr:colOff>
      <xdr:row>5</xdr:row>
      <xdr:rowOff>9525</xdr:rowOff>
    </xdr:to>
    <xdr:sp>
      <xdr:nvSpPr>
        <xdr:cNvPr id="12" name="Line 35"/>
        <xdr:cNvSpPr>
          <a:spLocks/>
        </xdr:cNvSpPr>
      </xdr:nvSpPr>
      <xdr:spPr>
        <a:xfrm>
          <a:off x="35594925" y="3810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</xdr:row>
      <xdr:rowOff>0</xdr:rowOff>
    </xdr:from>
    <xdr:to>
      <xdr:col>37</xdr:col>
      <xdr:colOff>0</xdr:colOff>
      <xdr:row>6</xdr:row>
      <xdr:rowOff>19050</xdr:rowOff>
    </xdr:to>
    <xdr:sp>
      <xdr:nvSpPr>
        <xdr:cNvPr id="13" name="Line 36"/>
        <xdr:cNvSpPr>
          <a:spLocks/>
        </xdr:cNvSpPr>
      </xdr:nvSpPr>
      <xdr:spPr>
        <a:xfrm flipH="1" flipV="1">
          <a:off x="35594925" y="9810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9525</xdr:rowOff>
    </xdr:from>
    <xdr:to>
      <xdr:col>37</xdr:col>
      <xdr:colOff>0</xdr:colOff>
      <xdr:row>3</xdr:row>
      <xdr:rowOff>9525</xdr:rowOff>
    </xdr:to>
    <xdr:sp>
      <xdr:nvSpPr>
        <xdr:cNvPr id="14" name="Line 37"/>
        <xdr:cNvSpPr>
          <a:spLocks/>
        </xdr:cNvSpPr>
      </xdr:nvSpPr>
      <xdr:spPr>
        <a:xfrm flipH="1">
          <a:off x="35594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</xdr:row>
      <xdr:rowOff>9525</xdr:rowOff>
    </xdr:from>
    <xdr:to>
      <xdr:col>37</xdr:col>
      <xdr:colOff>0</xdr:colOff>
      <xdr:row>5</xdr:row>
      <xdr:rowOff>447675</xdr:rowOff>
    </xdr:to>
    <xdr:sp>
      <xdr:nvSpPr>
        <xdr:cNvPr id="15" name="Line 40"/>
        <xdr:cNvSpPr>
          <a:spLocks/>
        </xdr:cNvSpPr>
      </xdr:nvSpPr>
      <xdr:spPr>
        <a:xfrm>
          <a:off x="35594925" y="3619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161925</xdr:rowOff>
    </xdr:from>
    <xdr:to>
      <xdr:col>19</xdr:col>
      <xdr:colOff>0</xdr:colOff>
      <xdr:row>3</xdr:row>
      <xdr:rowOff>9525</xdr:rowOff>
    </xdr:to>
    <xdr:sp>
      <xdr:nvSpPr>
        <xdr:cNvPr id="16" name="Line 41"/>
        <xdr:cNvSpPr>
          <a:spLocks/>
        </xdr:cNvSpPr>
      </xdr:nvSpPr>
      <xdr:spPr>
        <a:xfrm>
          <a:off x="18278475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7" name="Line 42"/>
        <xdr:cNvSpPr>
          <a:spLocks/>
        </xdr:cNvSpPr>
      </xdr:nvSpPr>
      <xdr:spPr>
        <a:xfrm flipH="1">
          <a:off x="18278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9525</xdr:rowOff>
    </xdr:from>
    <xdr:to>
      <xdr:col>19</xdr:col>
      <xdr:colOff>0</xdr:colOff>
      <xdr:row>5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18278475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161925</xdr:rowOff>
    </xdr:from>
    <xdr:to>
      <xdr:col>13</xdr:col>
      <xdr:colOff>0</xdr:colOff>
      <xdr:row>3</xdr:row>
      <xdr:rowOff>9525</xdr:rowOff>
    </xdr:to>
    <xdr:sp>
      <xdr:nvSpPr>
        <xdr:cNvPr id="19" name="Line 44"/>
        <xdr:cNvSpPr>
          <a:spLocks/>
        </xdr:cNvSpPr>
      </xdr:nvSpPr>
      <xdr:spPr>
        <a:xfrm>
          <a:off x="12506325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Line 46"/>
        <xdr:cNvSpPr>
          <a:spLocks/>
        </xdr:cNvSpPr>
      </xdr:nvSpPr>
      <xdr:spPr>
        <a:xfrm flipH="1">
          <a:off x="125063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9525</xdr:rowOff>
    </xdr:from>
    <xdr:to>
      <xdr:col>13</xdr:col>
      <xdr:colOff>0</xdr:colOff>
      <xdr:row>5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12506325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D7" sqref="D7"/>
    </sheetView>
  </sheetViews>
  <sheetFormatPr defaultColWidth="9.00390625" defaultRowHeight="13.5"/>
  <cols>
    <col min="1" max="1" width="11.00390625" style="41" customWidth="1"/>
    <col min="2" max="7" width="11.125" style="41" customWidth="1"/>
    <col min="8" max="9" width="11.00390625" style="41" customWidth="1"/>
    <col min="10" max="10" width="11.125" style="41" customWidth="1"/>
    <col min="11" max="13" width="9.625" style="41" customWidth="1"/>
    <col min="14" max="16384" width="9.00390625" style="41" customWidth="1"/>
  </cols>
  <sheetData>
    <row r="1" spans="1:6" ht="13.5">
      <c r="A1" s="140" t="s">
        <v>126</v>
      </c>
      <c r="B1" s="140"/>
      <c r="C1" s="140"/>
      <c r="D1" s="140"/>
      <c r="E1" s="140"/>
      <c r="F1" s="140"/>
    </row>
    <row r="2" spans="1:13" ht="14.25" thickBot="1">
      <c r="A2" s="132" t="s">
        <v>71</v>
      </c>
      <c r="B2" s="133"/>
      <c r="L2" s="147" t="s">
        <v>105</v>
      </c>
      <c r="M2" s="147"/>
    </row>
    <row r="3" spans="1:13" ht="18" customHeight="1">
      <c r="A3" s="148" t="s">
        <v>3</v>
      </c>
      <c r="B3" s="146" t="s">
        <v>25</v>
      </c>
      <c r="C3" s="142"/>
      <c r="D3" s="151"/>
      <c r="E3" s="141" t="s">
        <v>26</v>
      </c>
      <c r="F3" s="142"/>
      <c r="G3" s="143"/>
      <c r="H3" s="141" t="s">
        <v>27</v>
      </c>
      <c r="I3" s="142"/>
      <c r="J3" s="143"/>
      <c r="K3" s="144" t="s">
        <v>28</v>
      </c>
      <c r="L3" s="145"/>
      <c r="M3" s="146"/>
    </row>
    <row r="4" spans="1:13" ht="13.5">
      <c r="A4" s="149"/>
      <c r="B4" s="90"/>
      <c r="C4" s="90"/>
      <c r="D4" s="134" t="s">
        <v>29</v>
      </c>
      <c r="E4" s="91"/>
      <c r="F4" s="90"/>
      <c r="G4" s="135" t="s">
        <v>29</v>
      </c>
      <c r="H4" s="91"/>
      <c r="I4" s="90"/>
      <c r="J4" s="135" t="s">
        <v>29</v>
      </c>
      <c r="K4" s="93"/>
      <c r="L4" s="93"/>
      <c r="M4" s="136" t="s">
        <v>30</v>
      </c>
    </row>
    <row r="5" spans="1:13" ht="15" customHeight="1">
      <c r="A5" s="150"/>
      <c r="B5" s="95" t="s">
        <v>31</v>
      </c>
      <c r="C5" s="96" t="s">
        <v>32</v>
      </c>
      <c r="D5" s="95" t="s">
        <v>33</v>
      </c>
      <c r="E5" s="96" t="s">
        <v>31</v>
      </c>
      <c r="F5" s="96" t="s">
        <v>32</v>
      </c>
      <c r="G5" s="97" t="s">
        <v>33</v>
      </c>
      <c r="H5" s="98" t="s">
        <v>31</v>
      </c>
      <c r="I5" s="96" t="s">
        <v>32</v>
      </c>
      <c r="J5" s="97" t="s">
        <v>33</v>
      </c>
      <c r="K5" s="95" t="s">
        <v>31</v>
      </c>
      <c r="L5" s="96" t="s">
        <v>32</v>
      </c>
      <c r="M5" s="99" t="s">
        <v>33</v>
      </c>
    </row>
    <row r="6" spans="1:16" ht="12.75" customHeight="1">
      <c r="A6" s="137" t="s">
        <v>104</v>
      </c>
      <c r="B6" s="48">
        <v>724</v>
      </c>
      <c r="C6" s="49">
        <v>801</v>
      </c>
      <c r="D6" s="48">
        <v>1525</v>
      </c>
      <c r="E6" s="49">
        <v>478</v>
      </c>
      <c r="F6" s="49">
        <v>512</v>
      </c>
      <c r="G6" s="50">
        <v>990</v>
      </c>
      <c r="H6" s="51">
        <v>246</v>
      </c>
      <c r="I6" s="49">
        <v>289</v>
      </c>
      <c r="J6" s="50">
        <v>535</v>
      </c>
      <c r="K6" s="54">
        <f>ROUND(E6/B6*100,2)</f>
        <v>66.02</v>
      </c>
      <c r="L6" s="139">
        <f aca="true" t="shared" si="0" ref="L6:M24">ROUND(F6/C6*100,2)</f>
        <v>63.92</v>
      </c>
      <c r="M6" s="55">
        <f t="shared" si="0"/>
        <v>64.92</v>
      </c>
      <c r="N6" s="42"/>
      <c r="O6" s="42"/>
      <c r="P6" s="42"/>
    </row>
    <row r="7" spans="1:16" ht="12.75" customHeight="1">
      <c r="A7" s="137" t="s">
        <v>86</v>
      </c>
      <c r="B7" s="48">
        <v>1404</v>
      </c>
      <c r="C7" s="49">
        <v>1488</v>
      </c>
      <c r="D7" s="48">
        <v>2892</v>
      </c>
      <c r="E7" s="49">
        <v>821</v>
      </c>
      <c r="F7" s="49">
        <v>895</v>
      </c>
      <c r="G7" s="50">
        <v>1716</v>
      </c>
      <c r="H7" s="51">
        <v>583</v>
      </c>
      <c r="I7" s="49">
        <v>593</v>
      </c>
      <c r="J7" s="50">
        <v>1176</v>
      </c>
      <c r="K7" s="54">
        <f aca="true" t="shared" si="1" ref="K7:K24">ROUND(E7/B7*100,2)</f>
        <v>58.48</v>
      </c>
      <c r="L7" s="52">
        <f t="shared" si="0"/>
        <v>60.15</v>
      </c>
      <c r="M7" s="55">
        <f t="shared" si="0"/>
        <v>59.34</v>
      </c>
      <c r="N7" s="42"/>
      <c r="O7" s="42"/>
      <c r="P7" s="42"/>
    </row>
    <row r="8" spans="1:16" ht="12.75" customHeight="1">
      <c r="A8" s="137" t="s">
        <v>87</v>
      </c>
      <c r="B8" s="48">
        <v>1238</v>
      </c>
      <c r="C8" s="49">
        <v>1438</v>
      </c>
      <c r="D8" s="48">
        <v>2676</v>
      </c>
      <c r="E8" s="49">
        <v>873</v>
      </c>
      <c r="F8" s="49">
        <v>964</v>
      </c>
      <c r="G8" s="50">
        <v>1837</v>
      </c>
      <c r="H8" s="51">
        <v>365</v>
      </c>
      <c r="I8" s="49">
        <v>474</v>
      </c>
      <c r="J8" s="50">
        <v>839</v>
      </c>
      <c r="K8" s="54">
        <f t="shared" si="1"/>
        <v>70.52</v>
      </c>
      <c r="L8" s="52">
        <f t="shared" si="0"/>
        <v>67.04</v>
      </c>
      <c r="M8" s="55">
        <f t="shared" si="0"/>
        <v>68.65</v>
      </c>
      <c r="N8" s="42"/>
      <c r="O8" s="42"/>
      <c r="P8" s="42"/>
    </row>
    <row r="9" spans="1:16" ht="12.75" customHeight="1">
      <c r="A9" s="137" t="s">
        <v>88</v>
      </c>
      <c r="B9" s="48">
        <v>2086</v>
      </c>
      <c r="C9" s="49">
        <v>2328</v>
      </c>
      <c r="D9" s="48">
        <v>4414</v>
      </c>
      <c r="E9" s="49">
        <v>1458</v>
      </c>
      <c r="F9" s="49">
        <v>1574</v>
      </c>
      <c r="G9" s="50">
        <v>3032</v>
      </c>
      <c r="H9" s="51">
        <v>628</v>
      </c>
      <c r="I9" s="49">
        <v>754</v>
      </c>
      <c r="J9" s="50">
        <v>1382</v>
      </c>
      <c r="K9" s="54">
        <f t="shared" si="1"/>
        <v>69.89</v>
      </c>
      <c r="L9" s="52">
        <f t="shared" si="0"/>
        <v>67.61</v>
      </c>
      <c r="M9" s="55">
        <f t="shared" si="0"/>
        <v>68.69</v>
      </c>
      <c r="N9" s="42"/>
      <c r="O9" s="42"/>
      <c r="P9" s="42"/>
    </row>
    <row r="10" spans="1:16" ht="12.75" customHeight="1">
      <c r="A10" s="137" t="s">
        <v>89</v>
      </c>
      <c r="B10" s="48">
        <v>1898</v>
      </c>
      <c r="C10" s="49">
        <v>2001</v>
      </c>
      <c r="D10" s="48">
        <v>3899</v>
      </c>
      <c r="E10" s="49">
        <v>1224</v>
      </c>
      <c r="F10" s="49">
        <v>1260</v>
      </c>
      <c r="G10" s="50">
        <v>2484</v>
      </c>
      <c r="H10" s="51">
        <v>674</v>
      </c>
      <c r="I10" s="49">
        <v>741</v>
      </c>
      <c r="J10" s="50">
        <v>1415</v>
      </c>
      <c r="K10" s="54">
        <f t="shared" si="1"/>
        <v>64.49</v>
      </c>
      <c r="L10" s="52">
        <f t="shared" si="0"/>
        <v>62.97</v>
      </c>
      <c r="M10" s="55">
        <f t="shared" si="0"/>
        <v>63.71</v>
      </c>
      <c r="N10" s="42"/>
      <c r="O10" s="42"/>
      <c r="P10" s="42"/>
    </row>
    <row r="11" spans="1:16" ht="12.75" customHeight="1">
      <c r="A11" s="137" t="s">
        <v>90</v>
      </c>
      <c r="B11" s="48">
        <v>897</v>
      </c>
      <c r="C11" s="49">
        <v>952</v>
      </c>
      <c r="D11" s="48">
        <v>1849</v>
      </c>
      <c r="E11" s="49">
        <v>641</v>
      </c>
      <c r="F11" s="49">
        <v>669</v>
      </c>
      <c r="G11" s="50">
        <v>1310</v>
      </c>
      <c r="H11" s="51">
        <v>256</v>
      </c>
      <c r="I11" s="49">
        <v>283</v>
      </c>
      <c r="J11" s="50">
        <v>539</v>
      </c>
      <c r="K11" s="54">
        <f t="shared" si="1"/>
        <v>71.46</v>
      </c>
      <c r="L11" s="52">
        <f t="shared" si="0"/>
        <v>70.27</v>
      </c>
      <c r="M11" s="55">
        <f t="shared" si="0"/>
        <v>70.85</v>
      </c>
      <c r="N11" s="42"/>
      <c r="O11" s="42"/>
      <c r="P11" s="42"/>
    </row>
    <row r="12" spans="1:16" ht="12.75" customHeight="1">
      <c r="A12" s="137" t="s">
        <v>91</v>
      </c>
      <c r="B12" s="48">
        <v>797</v>
      </c>
      <c r="C12" s="49">
        <v>826</v>
      </c>
      <c r="D12" s="48">
        <v>1623</v>
      </c>
      <c r="E12" s="49">
        <v>440</v>
      </c>
      <c r="F12" s="49">
        <v>442</v>
      </c>
      <c r="G12" s="50">
        <v>882</v>
      </c>
      <c r="H12" s="51">
        <v>357</v>
      </c>
      <c r="I12" s="49">
        <v>384</v>
      </c>
      <c r="J12" s="50">
        <v>741</v>
      </c>
      <c r="K12" s="54">
        <f t="shared" si="1"/>
        <v>55.21</v>
      </c>
      <c r="L12" s="52">
        <f t="shared" si="0"/>
        <v>53.51</v>
      </c>
      <c r="M12" s="55">
        <f t="shared" si="0"/>
        <v>54.34</v>
      </c>
      <c r="N12" s="42"/>
      <c r="O12" s="42"/>
      <c r="P12" s="42"/>
    </row>
    <row r="13" spans="1:16" ht="12.75" customHeight="1">
      <c r="A13" s="137" t="s">
        <v>92</v>
      </c>
      <c r="B13" s="48">
        <v>1043</v>
      </c>
      <c r="C13" s="49">
        <v>1049</v>
      </c>
      <c r="D13" s="48">
        <v>2092</v>
      </c>
      <c r="E13" s="49">
        <v>700</v>
      </c>
      <c r="F13" s="49">
        <v>692</v>
      </c>
      <c r="G13" s="50">
        <v>1392</v>
      </c>
      <c r="H13" s="51">
        <v>343</v>
      </c>
      <c r="I13" s="49">
        <v>357</v>
      </c>
      <c r="J13" s="50">
        <v>700</v>
      </c>
      <c r="K13" s="54">
        <f t="shared" si="1"/>
        <v>67.11</v>
      </c>
      <c r="L13" s="52">
        <f t="shared" si="0"/>
        <v>65.97</v>
      </c>
      <c r="M13" s="55">
        <f t="shared" si="0"/>
        <v>66.54</v>
      </c>
      <c r="N13" s="42"/>
      <c r="O13" s="42"/>
      <c r="P13" s="42"/>
    </row>
    <row r="14" spans="1:16" ht="12.75" customHeight="1">
      <c r="A14" s="137" t="s">
        <v>93</v>
      </c>
      <c r="B14" s="48">
        <v>1335</v>
      </c>
      <c r="C14" s="49">
        <v>1436</v>
      </c>
      <c r="D14" s="48">
        <v>2771</v>
      </c>
      <c r="E14" s="49">
        <v>929</v>
      </c>
      <c r="F14" s="49">
        <v>995</v>
      </c>
      <c r="G14" s="50">
        <v>1924</v>
      </c>
      <c r="H14" s="51">
        <v>406</v>
      </c>
      <c r="I14" s="49">
        <v>441</v>
      </c>
      <c r="J14" s="50">
        <v>847</v>
      </c>
      <c r="K14" s="54">
        <f t="shared" si="1"/>
        <v>69.59</v>
      </c>
      <c r="L14" s="52">
        <f t="shared" si="0"/>
        <v>69.29</v>
      </c>
      <c r="M14" s="55">
        <f t="shared" si="0"/>
        <v>69.43</v>
      </c>
      <c r="N14" s="42"/>
      <c r="O14" s="42"/>
      <c r="P14" s="42"/>
    </row>
    <row r="15" spans="1:16" ht="12.75" customHeight="1">
      <c r="A15" s="137" t="s">
        <v>94</v>
      </c>
      <c r="B15" s="48">
        <v>6276</v>
      </c>
      <c r="C15" s="49">
        <v>6387</v>
      </c>
      <c r="D15" s="48">
        <v>12663</v>
      </c>
      <c r="E15" s="49">
        <v>3885</v>
      </c>
      <c r="F15" s="49">
        <v>3845</v>
      </c>
      <c r="G15" s="50">
        <v>7730</v>
      </c>
      <c r="H15" s="51">
        <v>2391</v>
      </c>
      <c r="I15" s="49">
        <v>2542</v>
      </c>
      <c r="J15" s="50">
        <v>4933</v>
      </c>
      <c r="K15" s="54">
        <f t="shared" si="1"/>
        <v>61.9</v>
      </c>
      <c r="L15" s="52">
        <f t="shared" si="0"/>
        <v>60.2</v>
      </c>
      <c r="M15" s="55">
        <f t="shared" si="0"/>
        <v>61.04</v>
      </c>
      <c r="N15" s="42"/>
      <c r="O15" s="42"/>
      <c r="P15" s="42"/>
    </row>
    <row r="16" spans="1:16" ht="12.75" customHeight="1">
      <c r="A16" s="137" t="s">
        <v>95</v>
      </c>
      <c r="B16" s="48">
        <v>2653</v>
      </c>
      <c r="C16" s="49">
        <v>2663</v>
      </c>
      <c r="D16" s="48">
        <v>5316</v>
      </c>
      <c r="E16" s="49">
        <v>1639</v>
      </c>
      <c r="F16" s="49">
        <v>1606</v>
      </c>
      <c r="G16" s="50">
        <v>3245</v>
      </c>
      <c r="H16" s="51">
        <v>1014</v>
      </c>
      <c r="I16" s="49">
        <v>1057</v>
      </c>
      <c r="J16" s="50">
        <v>2071</v>
      </c>
      <c r="K16" s="54">
        <f t="shared" si="1"/>
        <v>61.78</v>
      </c>
      <c r="L16" s="52">
        <f t="shared" si="0"/>
        <v>60.31</v>
      </c>
      <c r="M16" s="55">
        <f t="shared" si="0"/>
        <v>61.04</v>
      </c>
      <c r="N16" s="42"/>
      <c r="O16" s="42"/>
      <c r="P16" s="42"/>
    </row>
    <row r="17" spans="1:16" ht="12.75" customHeight="1">
      <c r="A17" s="137" t="s">
        <v>96</v>
      </c>
      <c r="B17" s="48">
        <v>5572</v>
      </c>
      <c r="C17" s="49">
        <v>6520</v>
      </c>
      <c r="D17" s="48">
        <v>12092</v>
      </c>
      <c r="E17" s="49">
        <v>3168</v>
      </c>
      <c r="F17" s="49">
        <v>3646</v>
      </c>
      <c r="G17" s="50">
        <v>6814</v>
      </c>
      <c r="H17" s="51">
        <v>2404</v>
      </c>
      <c r="I17" s="49">
        <v>2874</v>
      </c>
      <c r="J17" s="50">
        <v>5278</v>
      </c>
      <c r="K17" s="54">
        <f t="shared" si="1"/>
        <v>56.86</v>
      </c>
      <c r="L17" s="52">
        <f t="shared" si="0"/>
        <v>55.92</v>
      </c>
      <c r="M17" s="55">
        <f t="shared" si="0"/>
        <v>56.35</v>
      </c>
      <c r="N17" s="42"/>
      <c r="O17" s="42"/>
      <c r="P17" s="42"/>
    </row>
    <row r="18" spans="1:16" ht="12.75" customHeight="1">
      <c r="A18" s="137" t="s">
        <v>97</v>
      </c>
      <c r="B18" s="48">
        <v>698</v>
      </c>
      <c r="C18" s="49">
        <v>830</v>
      </c>
      <c r="D18" s="48">
        <v>1528</v>
      </c>
      <c r="E18" s="49">
        <v>497</v>
      </c>
      <c r="F18" s="49">
        <v>603</v>
      </c>
      <c r="G18" s="50">
        <v>1100</v>
      </c>
      <c r="H18" s="51">
        <v>201</v>
      </c>
      <c r="I18" s="49">
        <v>227</v>
      </c>
      <c r="J18" s="50">
        <v>428</v>
      </c>
      <c r="K18" s="54">
        <f t="shared" si="1"/>
        <v>71.2</v>
      </c>
      <c r="L18" s="52">
        <f t="shared" si="0"/>
        <v>72.65</v>
      </c>
      <c r="M18" s="55">
        <f t="shared" si="0"/>
        <v>71.99</v>
      </c>
      <c r="N18" s="42"/>
      <c r="O18" s="42"/>
      <c r="P18" s="42"/>
    </row>
    <row r="19" spans="1:16" ht="12.75" customHeight="1">
      <c r="A19" s="137" t="s">
        <v>98</v>
      </c>
      <c r="B19" s="48">
        <v>420</v>
      </c>
      <c r="C19" s="49">
        <v>462</v>
      </c>
      <c r="D19" s="48">
        <v>882</v>
      </c>
      <c r="E19" s="49">
        <v>312</v>
      </c>
      <c r="F19" s="49">
        <v>363</v>
      </c>
      <c r="G19" s="50">
        <v>675</v>
      </c>
      <c r="H19" s="51">
        <v>108</v>
      </c>
      <c r="I19" s="49">
        <v>99</v>
      </c>
      <c r="J19" s="50">
        <v>207</v>
      </c>
      <c r="K19" s="54">
        <f t="shared" si="1"/>
        <v>74.29</v>
      </c>
      <c r="L19" s="52">
        <f t="shared" si="0"/>
        <v>78.57</v>
      </c>
      <c r="M19" s="55">
        <f t="shared" si="0"/>
        <v>76.53</v>
      </c>
      <c r="N19" s="42"/>
      <c r="O19" s="42"/>
      <c r="P19" s="42"/>
    </row>
    <row r="20" spans="1:16" ht="12.75" customHeight="1">
      <c r="A20" s="137" t="s">
        <v>99</v>
      </c>
      <c r="B20" s="48">
        <v>989</v>
      </c>
      <c r="C20" s="49">
        <v>1167</v>
      </c>
      <c r="D20" s="48">
        <v>2156</v>
      </c>
      <c r="E20" s="49">
        <v>578</v>
      </c>
      <c r="F20" s="49">
        <v>689</v>
      </c>
      <c r="G20" s="50">
        <v>1267</v>
      </c>
      <c r="H20" s="51">
        <v>411</v>
      </c>
      <c r="I20" s="49">
        <v>478</v>
      </c>
      <c r="J20" s="50">
        <v>889</v>
      </c>
      <c r="K20" s="54">
        <f t="shared" si="1"/>
        <v>58.44</v>
      </c>
      <c r="L20" s="52">
        <f t="shared" si="0"/>
        <v>59.04</v>
      </c>
      <c r="M20" s="55">
        <f t="shared" si="0"/>
        <v>58.77</v>
      </c>
      <c r="N20" s="42"/>
      <c r="O20" s="42"/>
      <c r="P20" s="42"/>
    </row>
    <row r="21" spans="1:16" ht="12.75" customHeight="1">
      <c r="A21" s="137" t="s">
        <v>100</v>
      </c>
      <c r="B21" s="48">
        <v>1472</v>
      </c>
      <c r="C21" s="49">
        <v>1693</v>
      </c>
      <c r="D21" s="48">
        <v>3165</v>
      </c>
      <c r="E21" s="49">
        <v>816</v>
      </c>
      <c r="F21" s="49">
        <v>892</v>
      </c>
      <c r="G21" s="50">
        <v>1708</v>
      </c>
      <c r="H21" s="51">
        <v>656</v>
      </c>
      <c r="I21" s="49">
        <v>801</v>
      </c>
      <c r="J21" s="50">
        <v>1457</v>
      </c>
      <c r="K21" s="54">
        <f t="shared" si="1"/>
        <v>55.43</v>
      </c>
      <c r="L21" s="52">
        <f t="shared" si="0"/>
        <v>52.69</v>
      </c>
      <c r="M21" s="55">
        <f t="shared" si="0"/>
        <v>53.97</v>
      </c>
      <c r="N21" s="42"/>
      <c r="O21" s="42"/>
      <c r="P21" s="42"/>
    </row>
    <row r="22" spans="1:16" ht="12.75" customHeight="1">
      <c r="A22" s="137" t="s">
        <v>101</v>
      </c>
      <c r="B22" s="48">
        <v>1490</v>
      </c>
      <c r="C22" s="49">
        <v>1622</v>
      </c>
      <c r="D22" s="48">
        <v>3112</v>
      </c>
      <c r="E22" s="49">
        <v>842</v>
      </c>
      <c r="F22" s="49">
        <v>915</v>
      </c>
      <c r="G22" s="50">
        <v>1757</v>
      </c>
      <c r="H22" s="51">
        <v>648</v>
      </c>
      <c r="I22" s="49">
        <v>707</v>
      </c>
      <c r="J22" s="50">
        <v>1355</v>
      </c>
      <c r="K22" s="54">
        <f t="shared" si="1"/>
        <v>56.51</v>
      </c>
      <c r="L22" s="52">
        <f t="shared" si="0"/>
        <v>56.41</v>
      </c>
      <c r="M22" s="55">
        <f t="shared" si="0"/>
        <v>56.46</v>
      </c>
      <c r="N22" s="42"/>
      <c r="O22" s="42"/>
      <c r="P22" s="42"/>
    </row>
    <row r="23" spans="1:16" ht="12.75" customHeight="1">
      <c r="A23" s="137" t="s">
        <v>102</v>
      </c>
      <c r="B23" s="48">
        <v>8003</v>
      </c>
      <c r="C23" s="49">
        <v>9593</v>
      </c>
      <c r="D23" s="48">
        <v>17596</v>
      </c>
      <c r="E23" s="49">
        <v>4188</v>
      </c>
      <c r="F23" s="49">
        <v>4849</v>
      </c>
      <c r="G23" s="50">
        <v>9037</v>
      </c>
      <c r="H23" s="51">
        <v>3815</v>
      </c>
      <c r="I23" s="49">
        <v>4744</v>
      </c>
      <c r="J23" s="50">
        <v>8559</v>
      </c>
      <c r="K23" s="54">
        <f t="shared" si="1"/>
        <v>52.33</v>
      </c>
      <c r="L23" s="52">
        <f t="shared" si="0"/>
        <v>50.55</v>
      </c>
      <c r="M23" s="55">
        <f t="shared" si="0"/>
        <v>51.36</v>
      </c>
      <c r="N23" s="42"/>
      <c r="O23" s="42"/>
      <c r="P23" s="42"/>
    </row>
    <row r="24" spans="1:16" ht="12.75" customHeight="1">
      <c r="A24" s="137" t="s">
        <v>103</v>
      </c>
      <c r="B24" s="48">
        <v>489</v>
      </c>
      <c r="C24" s="49">
        <v>481</v>
      </c>
      <c r="D24" s="48">
        <v>970</v>
      </c>
      <c r="E24" s="49">
        <v>345</v>
      </c>
      <c r="F24" s="49">
        <v>358</v>
      </c>
      <c r="G24" s="50">
        <v>703</v>
      </c>
      <c r="H24" s="51">
        <v>144</v>
      </c>
      <c r="I24" s="49">
        <v>123</v>
      </c>
      <c r="J24" s="50">
        <v>267</v>
      </c>
      <c r="K24" s="54">
        <f t="shared" si="1"/>
        <v>70.55</v>
      </c>
      <c r="L24" s="52">
        <f t="shared" si="0"/>
        <v>74.43</v>
      </c>
      <c r="M24" s="55">
        <f t="shared" si="0"/>
        <v>72.47</v>
      </c>
      <c r="N24" s="42"/>
      <c r="O24" s="42"/>
      <c r="P24" s="42"/>
    </row>
    <row r="25" spans="1:13" ht="12.75" customHeight="1">
      <c r="A25" s="137"/>
      <c r="B25" s="48"/>
      <c r="C25" s="49"/>
      <c r="D25" s="48"/>
      <c r="E25" s="49"/>
      <c r="F25" s="49"/>
      <c r="G25" s="50"/>
      <c r="H25" s="51"/>
      <c r="I25" s="49"/>
      <c r="J25" s="50"/>
      <c r="K25" s="54"/>
      <c r="L25" s="52"/>
      <c r="M25" s="55"/>
    </row>
    <row r="26" spans="1:13" ht="12.75" customHeight="1">
      <c r="A26" s="137" t="s">
        <v>23</v>
      </c>
      <c r="B26" s="48">
        <f aca="true" t="shared" si="2" ref="B26:I26">SUM(B6:B24)</f>
        <v>39484</v>
      </c>
      <c r="C26" s="49">
        <f t="shared" si="2"/>
        <v>43737</v>
      </c>
      <c r="D26" s="48">
        <f>SUM(B26:C26)</f>
        <v>83221</v>
      </c>
      <c r="E26" s="49">
        <f t="shared" si="2"/>
        <v>23834</v>
      </c>
      <c r="F26" s="49">
        <f t="shared" si="2"/>
        <v>25769</v>
      </c>
      <c r="G26" s="50">
        <f>SUM(E26:F26)</f>
        <v>49603</v>
      </c>
      <c r="H26" s="51">
        <f t="shared" si="2"/>
        <v>15650</v>
      </c>
      <c r="I26" s="49">
        <f t="shared" si="2"/>
        <v>17968</v>
      </c>
      <c r="J26" s="50">
        <f>SUM(H26:I26)</f>
        <v>33618</v>
      </c>
      <c r="K26" s="54">
        <f>ROUND(E26/B26*100,2)</f>
        <v>60.36</v>
      </c>
      <c r="L26" s="52">
        <f>ROUND(F26/C26*100,2)</f>
        <v>58.92</v>
      </c>
      <c r="M26" s="55">
        <f>ROUND(G26/D26*100,2)</f>
        <v>59.6</v>
      </c>
    </row>
    <row r="27" spans="1:13" ht="12.75" customHeight="1">
      <c r="A27" s="137"/>
      <c r="B27" s="48"/>
      <c r="C27" s="49"/>
      <c r="D27" s="48"/>
      <c r="E27" s="49"/>
      <c r="F27" s="49"/>
      <c r="G27" s="50"/>
      <c r="H27" s="51"/>
      <c r="I27" s="49"/>
      <c r="J27" s="50"/>
      <c r="K27" s="54"/>
      <c r="L27" s="52"/>
      <c r="M27" s="55"/>
    </row>
    <row r="28" spans="1:13" ht="12.75" customHeight="1">
      <c r="A28" s="137" t="s">
        <v>0</v>
      </c>
      <c r="B28" s="48">
        <v>49315</v>
      </c>
      <c r="C28" s="49">
        <v>61768</v>
      </c>
      <c r="D28" s="50">
        <v>111083</v>
      </c>
      <c r="E28" s="49">
        <v>26791</v>
      </c>
      <c r="F28" s="49">
        <v>31924</v>
      </c>
      <c r="G28" s="50">
        <v>58715</v>
      </c>
      <c r="H28" s="51">
        <v>22524</v>
      </c>
      <c r="I28" s="49">
        <v>29844</v>
      </c>
      <c r="J28" s="50">
        <v>52368</v>
      </c>
      <c r="K28" s="54">
        <f>ROUND(E28/B28*100,2)</f>
        <v>54.33</v>
      </c>
      <c r="L28" s="52">
        <f>ROUND(F28/C28*100,2)</f>
        <v>51.68</v>
      </c>
      <c r="M28" s="55">
        <f>ROUND(G28/D28*100,2)</f>
        <v>52.86</v>
      </c>
    </row>
    <row r="29" spans="1:13" ht="12.75" customHeight="1">
      <c r="A29" s="137"/>
      <c r="B29" s="48"/>
      <c r="C29" s="49"/>
      <c r="D29" s="48"/>
      <c r="E29" s="49"/>
      <c r="F29" s="49"/>
      <c r="G29" s="50"/>
      <c r="H29" s="51"/>
      <c r="I29" s="49"/>
      <c r="J29" s="50"/>
      <c r="K29" s="54"/>
      <c r="L29" s="52"/>
      <c r="M29" s="55"/>
    </row>
    <row r="30" spans="1:13" ht="12.75" customHeight="1">
      <c r="A30" s="137" t="s">
        <v>84</v>
      </c>
      <c r="B30" s="51">
        <f>SUM(B26,B28)</f>
        <v>88799</v>
      </c>
      <c r="C30" s="49">
        <f>SUM(C26,C28)</f>
        <v>105505</v>
      </c>
      <c r="D30" s="48">
        <f>SUM(B30:C30)</f>
        <v>194304</v>
      </c>
      <c r="E30" s="49">
        <f>SUM(E26,E28)</f>
        <v>50625</v>
      </c>
      <c r="F30" s="49">
        <f>SUM(F26,F28)</f>
        <v>57693</v>
      </c>
      <c r="G30" s="50">
        <f>SUM(E30:F30)</f>
        <v>108318</v>
      </c>
      <c r="H30" s="51">
        <f>SUM(H26,H28)</f>
        <v>38174</v>
      </c>
      <c r="I30" s="49">
        <f>SUM(I26,I28)</f>
        <v>47812</v>
      </c>
      <c r="J30" s="50">
        <f>SUM(H30:I30)</f>
        <v>85986</v>
      </c>
      <c r="K30" s="54">
        <f aca="true" t="shared" si="3" ref="K30:M34">ROUND(E30/B30*100,2)</f>
        <v>57.01</v>
      </c>
      <c r="L30" s="52">
        <f t="shared" si="3"/>
        <v>54.68</v>
      </c>
      <c r="M30" s="55">
        <f t="shared" si="3"/>
        <v>55.75</v>
      </c>
    </row>
    <row r="31" spans="1:13" ht="12.75" customHeight="1">
      <c r="A31" s="137"/>
      <c r="B31" s="48"/>
      <c r="C31" s="49"/>
      <c r="D31" s="48"/>
      <c r="E31" s="49"/>
      <c r="F31" s="49"/>
      <c r="G31" s="50"/>
      <c r="H31" s="51"/>
      <c r="I31" s="49"/>
      <c r="J31" s="50"/>
      <c r="K31" s="54"/>
      <c r="L31" s="52"/>
      <c r="M31" s="55"/>
    </row>
    <row r="32" spans="1:13" ht="12.75" customHeight="1">
      <c r="A32" s="137" t="s">
        <v>24</v>
      </c>
      <c r="B32" s="48">
        <v>414724</v>
      </c>
      <c r="C32" s="49">
        <v>458095</v>
      </c>
      <c r="D32" s="48">
        <v>872819</v>
      </c>
      <c r="E32" s="49">
        <v>252409</v>
      </c>
      <c r="F32" s="49">
        <v>271829</v>
      </c>
      <c r="G32" s="50">
        <v>524238</v>
      </c>
      <c r="H32" s="51">
        <v>162315</v>
      </c>
      <c r="I32" s="49">
        <v>186266</v>
      </c>
      <c r="J32" s="50">
        <v>348581</v>
      </c>
      <c r="K32" s="54">
        <f t="shared" si="3"/>
        <v>60.86</v>
      </c>
      <c r="L32" s="52">
        <f t="shared" si="3"/>
        <v>59.34</v>
      </c>
      <c r="M32" s="55">
        <f t="shared" si="3"/>
        <v>60.06</v>
      </c>
    </row>
    <row r="33" spans="1:13" ht="12.75" customHeight="1">
      <c r="A33" s="137" t="s">
        <v>1</v>
      </c>
      <c r="B33" s="48">
        <v>1732222</v>
      </c>
      <c r="C33" s="49">
        <v>1993916</v>
      </c>
      <c r="D33" s="48">
        <v>3726138</v>
      </c>
      <c r="E33" s="49">
        <v>936680</v>
      </c>
      <c r="F33" s="49">
        <v>1041442</v>
      </c>
      <c r="G33" s="50">
        <v>1978122</v>
      </c>
      <c r="H33" s="51">
        <v>795542</v>
      </c>
      <c r="I33" s="49">
        <v>952474</v>
      </c>
      <c r="J33" s="50">
        <v>1748016</v>
      </c>
      <c r="K33" s="54">
        <f t="shared" si="3"/>
        <v>54.07</v>
      </c>
      <c r="L33" s="52">
        <f t="shared" si="3"/>
        <v>52.23</v>
      </c>
      <c r="M33" s="55">
        <f t="shared" si="3"/>
        <v>53.09</v>
      </c>
    </row>
    <row r="34" spans="1:13" ht="12.75" customHeight="1" thickBot="1">
      <c r="A34" s="138" t="s">
        <v>2</v>
      </c>
      <c r="B34" s="71">
        <f>SUM(B32:B33)</f>
        <v>2146946</v>
      </c>
      <c r="C34" s="72">
        <f>SUM(C32:C33)</f>
        <v>2452011</v>
      </c>
      <c r="D34" s="71">
        <f>SUM(B34:C34)</f>
        <v>4598957</v>
      </c>
      <c r="E34" s="72">
        <f>SUM(E32:E33)</f>
        <v>1189089</v>
      </c>
      <c r="F34" s="72">
        <f>SUM(F32:F33)</f>
        <v>1313271</v>
      </c>
      <c r="G34" s="73">
        <f>SUM(E34:F34)</f>
        <v>2502360</v>
      </c>
      <c r="H34" s="74">
        <f>SUM(H32:H33)</f>
        <v>957857</v>
      </c>
      <c r="I34" s="72">
        <f>SUM(I32:I33)</f>
        <v>1138740</v>
      </c>
      <c r="J34" s="73">
        <f>SUM(H34:I34)</f>
        <v>2096597</v>
      </c>
      <c r="K34" s="75">
        <f t="shared" si="3"/>
        <v>55.39</v>
      </c>
      <c r="L34" s="76">
        <f t="shared" si="3"/>
        <v>53.56</v>
      </c>
      <c r="M34" s="77">
        <f t="shared" si="3"/>
        <v>54.41</v>
      </c>
    </row>
  </sheetData>
  <sheetProtection/>
  <mergeCells count="7">
    <mergeCell ref="A1:F1"/>
    <mergeCell ref="E3:G3"/>
    <mergeCell ref="H3:J3"/>
    <mergeCell ref="K3:M3"/>
    <mergeCell ref="L2:M2"/>
    <mergeCell ref="A3:A5"/>
    <mergeCell ref="B3:D3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4" r:id="rId1"/>
  <ignoredErrors>
    <ignoredError sqref="G26:G27 D26:D27 G29:G31 D29:D31 G34 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75" zoomScalePageLayoutView="0" workbookViewId="0" topLeftCell="A1">
      <pane xSplit="1" ySplit="4" topLeftCell="B5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R32" sqref="R32"/>
    </sheetView>
  </sheetViews>
  <sheetFormatPr defaultColWidth="9.00390625" defaultRowHeight="13.5"/>
  <cols>
    <col min="1" max="1" width="11.00390625" style="0" customWidth="1"/>
    <col min="2" max="7" width="11.125" style="0" customWidth="1"/>
    <col min="8" max="9" width="11.00390625" style="0" customWidth="1"/>
    <col min="10" max="10" width="11.125" style="0" customWidth="1"/>
    <col min="11" max="13" width="9.625" style="0" customWidth="1"/>
  </cols>
  <sheetData>
    <row r="1" spans="1:13" ht="14.25" thickBot="1">
      <c r="A1" s="35" t="s">
        <v>72</v>
      </c>
      <c r="B1" s="1"/>
      <c r="L1" s="152" t="s">
        <v>105</v>
      </c>
      <c r="M1" s="152"/>
    </row>
    <row r="2" spans="1:13" ht="18" customHeight="1">
      <c r="A2" s="153" t="s">
        <v>3</v>
      </c>
      <c r="B2" s="156" t="s">
        <v>25</v>
      </c>
      <c r="C2" s="157"/>
      <c r="D2" s="158"/>
      <c r="E2" s="159" t="s">
        <v>26</v>
      </c>
      <c r="F2" s="157"/>
      <c r="G2" s="160"/>
      <c r="H2" s="159" t="s">
        <v>27</v>
      </c>
      <c r="I2" s="157"/>
      <c r="J2" s="160"/>
      <c r="K2" s="161" t="s">
        <v>28</v>
      </c>
      <c r="L2" s="162"/>
      <c r="M2" s="156"/>
    </row>
    <row r="3" spans="1:13" ht="13.5">
      <c r="A3" s="154"/>
      <c r="B3" s="3"/>
      <c r="C3" s="3"/>
      <c r="D3" s="27" t="s">
        <v>29</v>
      </c>
      <c r="E3" s="4"/>
      <c r="F3" s="3"/>
      <c r="G3" s="28" t="s">
        <v>29</v>
      </c>
      <c r="H3" s="4"/>
      <c r="I3" s="3"/>
      <c r="J3" s="28" t="s">
        <v>29</v>
      </c>
      <c r="K3" s="5"/>
      <c r="L3" s="5"/>
      <c r="M3" s="36" t="s">
        <v>66</v>
      </c>
    </row>
    <row r="4" spans="1:13" ht="15" customHeight="1">
      <c r="A4" s="155"/>
      <c r="B4" s="9" t="s">
        <v>31</v>
      </c>
      <c r="C4" s="7" t="s">
        <v>32</v>
      </c>
      <c r="D4" s="9" t="s">
        <v>33</v>
      </c>
      <c r="E4" s="7" t="s">
        <v>31</v>
      </c>
      <c r="F4" s="7" t="s">
        <v>32</v>
      </c>
      <c r="G4" s="8" t="s">
        <v>33</v>
      </c>
      <c r="H4" s="6" t="s">
        <v>31</v>
      </c>
      <c r="I4" s="7" t="s">
        <v>32</v>
      </c>
      <c r="J4" s="8" t="s">
        <v>33</v>
      </c>
      <c r="K4" s="9" t="s">
        <v>31</v>
      </c>
      <c r="L4" s="7" t="s">
        <v>32</v>
      </c>
      <c r="M4" s="37" t="s">
        <v>33</v>
      </c>
    </row>
    <row r="5" spans="1:13" ht="12.75" customHeight="1">
      <c r="A5" s="2" t="s">
        <v>4</v>
      </c>
      <c r="B5" s="57">
        <f>SUM('第23回参議院議員通常選挙　ア選挙区投票結果'!B6-'ア選挙区（うち在外）投票結果'!B5)</f>
        <v>724</v>
      </c>
      <c r="C5" s="58">
        <f>SUM('第23回参議院議員通常選挙　ア選挙区投票結果'!C6-'ア選挙区（うち在外）投票結果'!C5)</f>
        <v>801</v>
      </c>
      <c r="D5" s="57">
        <f aca="true" t="shared" si="0" ref="D5:D23">SUM(B5:C5)</f>
        <v>1525</v>
      </c>
      <c r="E5" s="58">
        <f>SUM('第23回参議院議員通常選挙　ア選挙区投票結果'!E6-'ア選挙区（うち在外）投票結果'!E5)</f>
        <v>478</v>
      </c>
      <c r="F5" s="58">
        <f>SUM('第23回参議院議員通常選挙　ア選挙区投票結果'!F6-'ア選挙区（うち在外）投票結果'!F5)</f>
        <v>512</v>
      </c>
      <c r="G5" s="59">
        <f aca="true" t="shared" si="1" ref="G5:G23">SUM(E5:F5)</f>
        <v>990</v>
      </c>
      <c r="H5" s="60">
        <f>SUM('第23回参議院議員通常選挙　ア選挙区投票結果'!H6-'ア選挙区（うち在外）投票結果'!H5)</f>
        <v>246</v>
      </c>
      <c r="I5" s="58">
        <f>SUM('第23回参議院議員通常選挙　ア選挙区投票結果'!I6-'ア選挙区（うち在外）投票結果'!I5)</f>
        <v>289</v>
      </c>
      <c r="J5" s="59">
        <f aca="true" t="shared" si="2" ref="J5:J23">SUM(H5:I5)</f>
        <v>535</v>
      </c>
      <c r="K5" s="61">
        <f aca="true" t="shared" si="3" ref="K5:K23">ROUND(E5/B5*100,2)</f>
        <v>66.02</v>
      </c>
      <c r="L5" s="62">
        <f aca="true" t="shared" si="4" ref="L5:L23">ROUND(F5/C5*100,2)</f>
        <v>63.92</v>
      </c>
      <c r="M5" s="63">
        <f aca="true" t="shared" si="5" ref="M5:M23">ROUND(G5/D5*100,2)</f>
        <v>64.92</v>
      </c>
    </row>
    <row r="6" spans="1:13" ht="12.75" customHeight="1">
      <c r="A6" s="2" t="s">
        <v>5</v>
      </c>
      <c r="B6" s="57">
        <f>SUM('第23回参議院議員通常選挙　ア選挙区投票結果'!B7-'ア選挙区（うち在外）投票結果'!B6)</f>
        <v>1401</v>
      </c>
      <c r="C6" s="58">
        <f>SUM('第23回参議院議員通常選挙　ア選挙区投票結果'!C7-'ア選挙区（うち在外）投票結果'!C6)</f>
        <v>1488</v>
      </c>
      <c r="D6" s="57">
        <f t="shared" si="0"/>
        <v>2889</v>
      </c>
      <c r="E6" s="58">
        <f>SUM('第23回参議院議員通常選挙　ア選挙区投票結果'!E7-'ア選挙区（うち在外）投票結果'!E6)</f>
        <v>821</v>
      </c>
      <c r="F6" s="58">
        <f>SUM('第23回参議院議員通常選挙　ア選挙区投票結果'!F7-'ア選挙区（うち在外）投票結果'!F6)</f>
        <v>895</v>
      </c>
      <c r="G6" s="59">
        <f t="shared" si="1"/>
        <v>1716</v>
      </c>
      <c r="H6" s="60">
        <f>SUM('第23回参議院議員通常選挙　ア選挙区投票結果'!H7-'ア選挙区（うち在外）投票結果'!H6)</f>
        <v>580</v>
      </c>
      <c r="I6" s="58">
        <f>SUM('第23回参議院議員通常選挙　ア選挙区投票結果'!I7-'ア選挙区（うち在外）投票結果'!I6)</f>
        <v>593</v>
      </c>
      <c r="J6" s="59">
        <f t="shared" si="2"/>
        <v>1173</v>
      </c>
      <c r="K6" s="61">
        <f t="shared" si="3"/>
        <v>58.6</v>
      </c>
      <c r="L6" s="62">
        <f t="shared" si="4"/>
        <v>60.15</v>
      </c>
      <c r="M6" s="63">
        <f t="shared" si="5"/>
        <v>59.4</v>
      </c>
    </row>
    <row r="7" spans="1:13" ht="12.75" customHeight="1">
      <c r="A7" s="2" t="s">
        <v>6</v>
      </c>
      <c r="B7" s="57">
        <f>SUM('第23回参議院議員通常選挙　ア選挙区投票結果'!B8-'ア選挙区（うち在外）投票結果'!B7)</f>
        <v>1237</v>
      </c>
      <c r="C7" s="58">
        <f>SUM('第23回参議院議員通常選挙　ア選挙区投票結果'!C8-'ア選挙区（うち在外）投票結果'!C7)</f>
        <v>1436</v>
      </c>
      <c r="D7" s="57">
        <f t="shared" si="0"/>
        <v>2673</v>
      </c>
      <c r="E7" s="58">
        <f>SUM('第23回参議院議員通常選挙　ア選挙区投票結果'!E8-'ア選挙区（うち在外）投票結果'!E7)</f>
        <v>873</v>
      </c>
      <c r="F7" s="58">
        <f>SUM('第23回参議院議員通常選挙　ア選挙区投票結果'!F8-'ア選挙区（うち在外）投票結果'!F7)</f>
        <v>964</v>
      </c>
      <c r="G7" s="59">
        <f t="shared" si="1"/>
        <v>1837</v>
      </c>
      <c r="H7" s="60">
        <f>SUM('第23回参議院議員通常選挙　ア選挙区投票結果'!H8-'ア選挙区（うち在外）投票結果'!H7)</f>
        <v>364</v>
      </c>
      <c r="I7" s="58">
        <f>SUM('第23回参議院議員通常選挙　ア選挙区投票結果'!I8-'ア選挙区（うち在外）投票結果'!I7)</f>
        <v>472</v>
      </c>
      <c r="J7" s="59">
        <f t="shared" si="2"/>
        <v>836</v>
      </c>
      <c r="K7" s="61">
        <f t="shared" si="3"/>
        <v>70.57</v>
      </c>
      <c r="L7" s="62">
        <f t="shared" si="4"/>
        <v>67.13</v>
      </c>
      <c r="M7" s="63">
        <f t="shared" si="5"/>
        <v>68.72</v>
      </c>
    </row>
    <row r="8" spans="1:13" ht="12.75" customHeight="1">
      <c r="A8" s="2" t="s">
        <v>7</v>
      </c>
      <c r="B8" s="57">
        <f>SUM('第23回参議院議員通常選挙　ア選挙区投票結果'!B9-'ア選挙区（うち在外）投票結果'!B8)</f>
        <v>2086</v>
      </c>
      <c r="C8" s="58">
        <f>SUM('第23回参議院議員通常選挙　ア選挙区投票結果'!C9-'ア選挙区（うち在外）投票結果'!C8)</f>
        <v>2325</v>
      </c>
      <c r="D8" s="57">
        <f t="shared" si="0"/>
        <v>4411</v>
      </c>
      <c r="E8" s="58">
        <f>SUM('第23回参議院議員通常選挙　ア選挙区投票結果'!E9-'ア選挙区（うち在外）投票結果'!E8)</f>
        <v>1458</v>
      </c>
      <c r="F8" s="58">
        <f>SUM('第23回参議院議員通常選挙　ア選挙区投票結果'!F9-'ア選挙区（うち在外）投票結果'!F8)</f>
        <v>1574</v>
      </c>
      <c r="G8" s="59">
        <f t="shared" si="1"/>
        <v>3032</v>
      </c>
      <c r="H8" s="60">
        <f>SUM('第23回参議院議員通常選挙　ア選挙区投票結果'!H9-'ア選挙区（うち在外）投票結果'!H8)</f>
        <v>628</v>
      </c>
      <c r="I8" s="58">
        <f>SUM('第23回参議院議員通常選挙　ア選挙区投票結果'!I9-'ア選挙区（うち在外）投票結果'!I8)</f>
        <v>751</v>
      </c>
      <c r="J8" s="59">
        <f t="shared" si="2"/>
        <v>1379</v>
      </c>
      <c r="K8" s="61">
        <f t="shared" si="3"/>
        <v>69.89</v>
      </c>
      <c r="L8" s="62">
        <f t="shared" si="4"/>
        <v>67.7</v>
      </c>
      <c r="M8" s="63">
        <f t="shared" si="5"/>
        <v>68.74</v>
      </c>
    </row>
    <row r="9" spans="1:13" ht="12.75" customHeight="1">
      <c r="A9" s="2" t="s">
        <v>8</v>
      </c>
      <c r="B9" s="57">
        <f>SUM('第23回参議院議員通常選挙　ア選挙区投票結果'!B10-'ア選挙区（うち在外）投票結果'!B9)</f>
        <v>1897</v>
      </c>
      <c r="C9" s="58">
        <f>SUM('第23回参議院議員通常選挙　ア選挙区投票結果'!C10-'ア選挙区（うち在外）投票結果'!C9)</f>
        <v>1999</v>
      </c>
      <c r="D9" s="57">
        <f t="shared" si="0"/>
        <v>3896</v>
      </c>
      <c r="E9" s="58">
        <f>SUM('第23回参議院議員通常選挙　ア選挙区投票結果'!E10-'ア選挙区（うち在外）投票結果'!E9)</f>
        <v>1224</v>
      </c>
      <c r="F9" s="58">
        <f>SUM('第23回参議院議員通常選挙　ア選挙区投票結果'!F10-'ア選挙区（うち在外）投票結果'!F9)</f>
        <v>1260</v>
      </c>
      <c r="G9" s="59">
        <f t="shared" si="1"/>
        <v>2484</v>
      </c>
      <c r="H9" s="60">
        <f>SUM('第23回参議院議員通常選挙　ア選挙区投票結果'!H10-'ア選挙区（うち在外）投票結果'!H9)</f>
        <v>673</v>
      </c>
      <c r="I9" s="58">
        <f>SUM('第23回参議院議員通常選挙　ア選挙区投票結果'!I10-'ア選挙区（うち在外）投票結果'!I9)</f>
        <v>739</v>
      </c>
      <c r="J9" s="59">
        <f t="shared" si="2"/>
        <v>1412</v>
      </c>
      <c r="K9" s="61">
        <f t="shared" si="3"/>
        <v>64.52</v>
      </c>
      <c r="L9" s="62">
        <f t="shared" si="4"/>
        <v>63.03</v>
      </c>
      <c r="M9" s="63">
        <f t="shared" si="5"/>
        <v>63.76</v>
      </c>
    </row>
    <row r="10" spans="1:13" ht="12.75" customHeight="1">
      <c r="A10" s="2" t="s">
        <v>9</v>
      </c>
      <c r="B10" s="57">
        <f>SUM('第23回参議院議員通常選挙　ア選挙区投票結果'!B11-'ア選挙区（うち在外）投票結果'!B10)</f>
        <v>896</v>
      </c>
      <c r="C10" s="58">
        <f>SUM('第23回参議院議員通常選挙　ア選挙区投票結果'!C11-'ア選挙区（うち在外）投票結果'!C10)</f>
        <v>951</v>
      </c>
      <c r="D10" s="57">
        <f t="shared" si="0"/>
        <v>1847</v>
      </c>
      <c r="E10" s="58">
        <f>SUM('第23回参議院議員通常選挙　ア選挙区投票結果'!E11-'ア選挙区（うち在外）投票結果'!E10)</f>
        <v>640</v>
      </c>
      <c r="F10" s="58">
        <f>SUM('第23回参議院議員通常選挙　ア選挙区投票結果'!F11-'ア選挙区（うち在外）投票結果'!F10)</f>
        <v>668</v>
      </c>
      <c r="G10" s="59">
        <f t="shared" si="1"/>
        <v>1308</v>
      </c>
      <c r="H10" s="60">
        <f>SUM('第23回参議院議員通常選挙　ア選挙区投票結果'!H11-'ア選挙区（うち在外）投票結果'!H10)</f>
        <v>256</v>
      </c>
      <c r="I10" s="58">
        <f>SUM('第23回参議院議員通常選挙　ア選挙区投票結果'!I11-'ア選挙区（うち在外）投票結果'!I10)</f>
        <v>283</v>
      </c>
      <c r="J10" s="59">
        <f t="shared" si="2"/>
        <v>539</v>
      </c>
      <c r="K10" s="61">
        <f t="shared" si="3"/>
        <v>71.43</v>
      </c>
      <c r="L10" s="62">
        <f t="shared" si="4"/>
        <v>70.24</v>
      </c>
      <c r="M10" s="63">
        <f t="shared" si="5"/>
        <v>70.82</v>
      </c>
    </row>
    <row r="11" spans="1:13" ht="12.75" customHeight="1">
      <c r="A11" s="2" t="s">
        <v>10</v>
      </c>
      <c r="B11" s="57">
        <f>SUM('第23回参議院議員通常選挙　ア選挙区投票結果'!B12-'ア選挙区（うち在外）投票結果'!B11)</f>
        <v>797</v>
      </c>
      <c r="C11" s="58">
        <f>SUM('第23回参議院議員通常選挙　ア選挙区投票結果'!C12-'ア選挙区（うち在外）投票結果'!C11)</f>
        <v>826</v>
      </c>
      <c r="D11" s="57">
        <f t="shared" si="0"/>
        <v>1623</v>
      </c>
      <c r="E11" s="58">
        <f>SUM('第23回参議院議員通常選挙　ア選挙区投票結果'!E12-'ア選挙区（うち在外）投票結果'!E11)</f>
        <v>440</v>
      </c>
      <c r="F11" s="58">
        <f>SUM('第23回参議院議員通常選挙　ア選挙区投票結果'!F12-'ア選挙区（うち在外）投票結果'!F11)</f>
        <v>442</v>
      </c>
      <c r="G11" s="59">
        <f t="shared" si="1"/>
        <v>882</v>
      </c>
      <c r="H11" s="60">
        <f>SUM('第23回参議院議員通常選挙　ア選挙区投票結果'!H12-'ア選挙区（うち在外）投票結果'!H11)</f>
        <v>357</v>
      </c>
      <c r="I11" s="58">
        <f>SUM('第23回参議院議員通常選挙　ア選挙区投票結果'!I12-'ア選挙区（うち在外）投票結果'!I11)</f>
        <v>384</v>
      </c>
      <c r="J11" s="59">
        <f t="shared" si="2"/>
        <v>741</v>
      </c>
      <c r="K11" s="61">
        <f t="shared" si="3"/>
        <v>55.21</v>
      </c>
      <c r="L11" s="62">
        <f t="shared" si="4"/>
        <v>53.51</v>
      </c>
      <c r="M11" s="63">
        <f t="shared" si="5"/>
        <v>54.34</v>
      </c>
    </row>
    <row r="12" spans="1:13" ht="12.75" customHeight="1">
      <c r="A12" s="2" t="s">
        <v>11</v>
      </c>
      <c r="B12" s="57">
        <f>SUM('第23回参議院議員通常選挙　ア選挙区投票結果'!B13-'ア選挙区（うち在外）投票結果'!B12)</f>
        <v>1042</v>
      </c>
      <c r="C12" s="58">
        <f>SUM('第23回参議院議員通常選挙　ア選挙区投票結果'!C13-'ア選挙区（うち在外）投票結果'!C12)</f>
        <v>1048</v>
      </c>
      <c r="D12" s="57">
        <f t="shared" si="0"/>
        <v>2090</v>
      </c>
      <c r="E12" s="58">
        <f>SUM('第23回参議院議員通常選挙　ア選挙区投票結果'!E13-'ア選挙区（うち在外）投票結果'!E12)</f>
        <v>700</v>
      </c>
      <c r="F12" s="58">
        <f>SUM('第23回参議院議員通常選挙　ア選挙区投票結果'!F13-'ア選挙区（うち在外）投票結果'!F12)</f>
        <v>692</v>
      </c>
      <c r="G12" s="59">
        <f t="shared" si="1"/>
        <v>1392</v>
      </c>
      <c r="H12" s="60">
        <f>SUM('第23回参議院議員通常選挙　ア選挙区投票結果'!H13-'ア選挙区（うち在外）投票結果'!H12)</f>
        <v>342</v>
      </c>
      <c r="I12" s="58">
        <f>SUM('第23回参議院議員通常選挙　ア選挙区投票結果'!I13-'ア選挙区（うち在外）投票結果'!I12)</f>
        <v>356</v>
      </c>
      <c r="J12" s="59">
        <f t="shared" si="2"/>
        <v>698</v>
      </c>
      <c r="K12" s="61">
        <f t="shared" si="3"/>
        <v>67.18</v>
      </c>
      <c r="L12" s="62">
        <f t="shared" si="4"/>
        <v>66.03</v>
      </c>
      <c r="M12" s="63">
        <f t="shared" si="5"/>
        <v>66.6</v>
      </c>
    </row>
    <row r="13" spans="1:13" ht="12.75" customHeight="1">
      <c r="A13" s="2" t="s">
        <v>12</v>
      </c>
      <c r="B13" s="57">
        <f>SUM('第23回参議院議員通常選挙　ア選挙区投票結果'!B14-'ア選挙区（うち在外）投票結果'!B13)</f>
        <v>1334</v>
      </c>
      <c r="C13" s="58">
        <f>SUM('第23回参議院議員通常選挙　ア選挙区投票結果'!C14-'ア選挙区（うち在外）投票結果'!C13)</f>
        <v>1435</v>
      </c>
      <c r="D13" s="57">
        <f t="shared" si="0"/>
        <v>2769</v>
      </c>
      <c r="E13" s="58">
        <f>SUM('第23回参議院議員通常選挙　ア選挙区投票結果'!E14-'ア選挙区（うち在外）投票結果'!E13)</f>
        <v>929</v>
      </c>
      <c r="F13" s="58">
        <f>SUM('第23回参議院議員通常選挙　ア選挙区投票結果'!F14-'ア選挙区（うち在外）投票結果'!F13)</f>
        <v>995</v>
      </c>
      <c r="G13" s="59">
        <f t="shared" si="1"/>
        <v>1924</v>
      </c>
      <c r="H13" s="60">
        <f>SUM('第23回参議院議員通常選挙　ア選挙区投票結果'!H14-'ア選挙区（うち在外）投票結果'!H13)</f>
        <v>405</v>
      </c>
      <c r="I13" s="58">
        <f>SUM('第23回参議院議員通常選挙　ア選挙区投票結果'!I14-'ア選挙区（うち在外）投票結果'!I13)</f>
        <v>440</v>
      </c>
      <c r="J13" s="59">
        <f t="shared" si="2"/>
        <v>845</v>
      </c>
      <c r="K13" s="61">
        <f t="shared" si="3"/>
        <v>69.64</v>
      </c>
      <c r="L13" s="62">
        <f t="shared" si="4"/>
        <v>69.34</v>
      </c>
      <c r="M13" s="63">
        <f t="shared" si="5"/>
        <v>69.48</v>
      </c>
    </row>
    <row r="14" spans="1:13" ht="12.75" customHeight="1">
      <c r="A14" s="2" t="s">
        <v>13</v>
      </c>
      <c r="B14" s="57">
        <f>SUM('第23回参議院議員通常選挙　ア選挙区投票結果'!B15-'ア選挙区（うち在外）投票結果'!B14)</f>
        <v>6271</v>
      </c>
      <c r="C14" s="58">
        <f>SUM('第23回参議院議員通常選挙　ア選挙区投票結果'!C15-'ア選挙区（うち在外）投票結果'!C14)</f>
        <v>6380</v>
      </c>
      <c r="D14" s="57">
        <f t="shared" si="0"/>
        <v>12651</v>
      </c>
      <c r="E14" s="58">
        <f>SUM('第23回参議院議員通常選挙　ア選挙区投票結果'!E15-'ア選挙区（うち在外）投票結果'!E14)</f>
        <v>3885</v>
      </c>
      <c r="F14" s="58">
        <f>SUM('第23回参議院議員通常選挙　ア選挙区投票結果'!F15-'ア選挙区（うち在外）投票結果'!F14)</f>
        <v>3844</v>
      </c>
      <c r="G14" s="59">
        <f t="shared" si="1"/>
        <v>7729</v>
      </c>
      <c r="H14" s="60">
        <f>SUM('第23回参議院議員通常選挙　ア選挙区投票結果'!H15-'ア選挙区（うち在外）投票結果'!H14)</f>
        <v>2386</v>
      </c>
      <c r="I14" s="58">
        <f>SUM('第23回参議院議員通常選挙　ア選挙区投票結果'!I15-'ア選挙区（うち在外）投票結果'!I14)</f>
        <v>2536</v>
      </c>
      <c r="J14" s="59">
        <f t="shared" si="2"/>
        <v>4922</v>
      </c>
      <c r="K14" s="61">
        <f t="shared" si="3"/>
        <v>61.95</v>
      </c>
      <c r="L14" s="62">
        <f t="shared" si="4"/>
        <v>60.25</v>
      </c>
      <c r="M14" s="63">
        <f t="shared" si="5"/>
        <v>61.09</v>
      </c>
    </row>
    <row r="15" spans="1:13" ht="12.75" customHeight="1">
      <c r="A15" s="2" t="s">
        <v>14</v>
      </c>
      <c r="B15" s="57">
        <f>SUM('第23回参議院議員通常選挙　ア選挙区投票結果'!B16-'ア選挙区（うち在外）投票結果'!B15)</f>
        <v>2651</v>
      </c>
      <c r="C15" s="58">
        <f>SUM('第23回参議院議員通常選挙　ア選挙区投票結果'!C16-'ア選挙区（うち在外）投票結果'!C15)</f>
        <v>2660</v>
      </c>
      <c r="D15" s="57">
        <f t="shared" si="0"/>
        <v>5311</v>
      </c>
      <c r="E15" s="58">
        <f>SUM('第23回参議院議員通常選挙　ア選挙区投票結果'!E16-'ア選挙区（うち在外）投票結果'!E15)</f>
        <v>1639</v>
      </c>
      <c r="F15" s="58">
        <f>SUM('第23回参議院議員通常選挙　ア選挙区投票結果'!F16-'ア選挙区（うち在外）投票結果'!F15)</f>
        <v>1606</v>
      </c>
      <c r="G15" s="59">
        <f t="shared" si="1"/>
        <v>3245</v>
      </c>
      <c r="H15" s="60">
        <f>SUM('第23回参議院議員通常選挙　ア選挙区投票結果'!H16-'ア選挙区（うち在外）投票結果'!H15)</f>
        <v>1012</v>
      </c>
      <c r="I15" s="58">
        <f>SUM('第23回参議院議員通常選挙　ア選挙区投票結果'!I16-'ア選挙区（うち在外）投票結果'!I15)</f>
        <v>1054</v>
      </c>
      <c r="J15" s="59">
        <f t="shared" si="2"/>
        <v>2066</v>
      </c>
      <c r="K15" s="61">
        <f t="shared" si="3"/>
        <v>61.83</v>
      </c>
      <c r="L15" s="62">
        <f t="shared" si="4"/>
        <v>60.38</v>
      </c>
      <c r="M15" s="63">
        <f t="shared" si="5"/>
        <v>61.1</v>
      </c>
    </row>
    <row r="16" spans="1:13" ht="12.75" customHeight="1">
      <c r="A16" s="2" t="s">
        <v>15</v>
      </c>
      <c r="B16" s="57">
        <f>SUM('第23回参議院議員通常選挙　ア選挙区投票結果'!B17-'ア選挙区（うち在外）投票結果'!B16)</f>
        <v>5570</v>
      </c>
      <c r="C16" s="58">
        <f>SUM('第23回参議院議員通常選挙　ア選挙区投票結果'!C17-'ア選挙区（うち在外）投票結果'!C16)</f>
        <v>6519</v>
      </c>
      <c r="D16" s="57">
        <f t="shared" si="0"/>
        <v>12089</v>
      </c>
      <c r="E16" s="58">
        <f>SUM('第23回参議院議員通常選挙　ア選挙区投票結果'!E17-'ア選挙区（うち在外）投票結果'!E16)</f>
        <v>3168</v>
      </c>
      <c r="F16" s="58">
        <f>SUM('第23回参議院議員通常選挙　ア選挙区投票結果'!F17-'ア選挙区（うち在外）投票結果'!F16)</f>
        <v>3646</v>
      </c>
      <c r="G16" s="59">
        <f t="shared" si="1"/>
        <v>6814</v>
      </c>
      <c r="H16" s="60">
        <f>SUM('第23回参議院議員通常選挙　ア選挙区投票結果'!H17-'ア選挙区（うち在外）投票結果'!H16)</f>
        <v>2402</v>
      </c>
      <c r="I16" s="58">
        <f>SUM('第23回参議院議員通常選挙　ア選挙区投票結果'!I17-'ア選挙区（うち在外）投票結果'!I16)</f>
        <v>2873</v>
      </c>
      <c r="J16" s="59">
        <f t="shared" si="2"/>
        <v>5275</v>
      </c>
      <c r="K16" s="61">
        <f t="shared" si="3"/>
        <v>56.88</v>
      </c>
      <c r="L16" s="62">
        <f t="shared" si="4"/>
        <v>55.93</v>
      </c>
      <c r="M16" s="63">
        <f t="shared" si="5"/>
        <v>56.37</v>
      </c>
    </row>
    <row r="17" spans="1:13" ht="12.75" customHeight="1">
      <c r="A17" s="2" t="s">
        <v>16</v>
      </c>
      <c r="B17" s="57">
        <f>SUM('第23回参議院議員通常選挙　ア選挙区投票結果'!B18-'ア選挙区（うち在外）投票結果'!B17)</f>
        <v>698</v>
      </c>
      <c r="C17" s="58">
        <f>SUM('第23回参議院議員通常選挙　ア選挙区投票結果'!C18-'ア選挙区（うち在外）投票結果'!C17)</f>
        <v>830</v>
      </c>
      <c r="D17" s="57">
        <f t="shared" si="0"/>
        <v>1528</v>
      </c>
      <c r="E17" s="58">
        <f>SUM('第23回参議院議員通常選挙　ア選挙区投票結果'!E18-'ア選挙区（うち在外）投票結果'!E17)</f>
        <v>497</v>
      </c>
      <c r="F17" s="58">
        <f>SUM('第23回参議院議員通常選挙　ア選挙区投票結果'!F18-'ア選挙区（うち在外）投票結果'!F17)</f>
        <v>603</v>
      </c>
      <c r="G17" s="59">
        <f t="shared" si="1"/>
        <v>1100</v>
      </c>
      <c r="H17" s="60">
        <f>SUM('第23回参議院議員通常選挙　ア選挙区投票結果'!H18-'ア選挙区（うち在外）投票結果'!H17)</f>
        <v>201</v>
      </c>
      <c r="I17" s="58">
        <f>SUM('第23回参議院議員通常選挙　ア選挙区投票結果'!I18-'ア選挙区（うち在外）投票結果'!I17)</f>
        <v>227</v>
      </c>
      <c r="J17" s="59">
        <f t="shared" si="2"/>
        <v>428</v>
      </c>
      <c r="K17" s="61">
        <f t="shared" si="3"/>
        <v>71.2</v>
      </c>
      <c r="L17" s="62">
        <f t="shared" si="4"/>
        <v>72.65</v>
      </c>
      <c r="M17" s="63">
        <f t="shared" si="5"/>
        <v>71.99</v>
      </c>
    </row>
    <row r="18" spans="1:13" ht="12.75" customHeight="1">
      <c r="A18" s="2" t="s">
        <v>17</v>
      </c>
      <c r="B18" s="57">
        <f>SUM('第23回参議院議員通常選挙　ア選挙区投票結果'!B19-'ア選挙区（うち在外）投票結果'!B18)</f>
        <v>420</v>
      </c>
      <c r="C18" s="58">
        <f>SUM('第23回参議院議員通常選挙　ア選挙区投票結果'!C19-'ア選挙区（うち在外）投票結果'!C18)</f>
        <v>462</v>
      </c>
      <c r="D18" s="57">
        <f t="shared" si="0"/>
        <v>882</v>
      </c>
      <c r="E18" s="58">
        <f>SUM('第23回参議院議員通常選挙　ア選挙区投票結果'!E19-'ア選挙区（うち在外）投票結果'!E18)</f>
        <v>312</v>
      </c>
      <c r="F18" s="58">
        <f>SUM('第23回参議院議員通常選挙　ア選挙区投票結果'!F19-'ア選挙区（うち在外）投票結果'!F18)</f>
        <v>363</v>
      </c>
      <c r="G18" s="59">
        <f t="shared" si="1"/>
        <v>675</v>
      </c>
      <c r="H18" s="60">
        <f>SUM('第23回参議院議員通常選挙　ア選挙区投票結果'!H19-'ア選挙区（うち在外）投票結果'!H18)</f>
        <v>108</v>
      </c>
      <c r="I18" s="58">
        <f>SUM('第23回参議院議員通常選挙　ア選挙区投票結果'!I19-'ア選挙区（うち在外）投票結果'!I18)</f>
        <v>99</v>
      </c>
      <c r="J18" s="59">
        <f t="shared" si="2"/>
        <v>207</v>
      </c>
      <c r="K18" s="61">
        <f t="shared" si="3"/>
        <v>74.29</v>
      </c>
      <c r="L18" s="62">
        <f t="shared" si="4"/>
        <v>78.57</v>
      </c>
      <c r="M18" s="63">
        <f t="shared" si="5"/>
        <v>76.53</v>
      </c>
    </row>
    <row r="19" spans="1:13" ht="12.75" customHeight="1">
      <c r="A19" s="2" t="s">
        <v>18</v>
      </c>
      <c r="B19" s="57">
        <f>SUM('第23回参議院議員通常選挙　ア選挙区投票結果'!B20-'ア選挙区（うち在外）投票結果'!B19)</f>
        <v>988</v>
      </c>
      <c r="C19" s="58">
        <f>SUM('第23回参議院議員通常選挙　ア選挙区投票結果'!C20-'ア選挙区（うち在外）投票結果'!C19)</f>
        <v>1166</v>
      </c>
      <c r="D19" s="57">
        <f t="shared" si="0"/>
        <v>2154</v>
      </c>
      <c r="E19" s="58">
        <f>SUM('第23回参議院議員通常選挙　ア選挙区投票結果'!E20-'ア選挙区（うち在外）投票結果'!E19)</f>
        <v>577</v>
      </c>
      <c r="F19" s="58">
        <f>SUM('第23回参議院議員通常選挙　ア選挙区投票結果'!F20-'ア選挙区（うち在外）投票結果'!F19)</f>
        <v>688</v>
      </c>
      <c r="G19" s="59">
        <f t="shared" si="1"/>
        <v>1265</v>
      </c>
      <c r="H19" s="60">
        <f>SUM('第23回参議院議員通常選挙　ア選挙区投票結果'!H20-'ア選挙区（うち在外）投票結果'!H19)</f>
        <v>411</v>
      </c>
      <c r="I19" s="58">
        <f>SUM('第23回参議院議員通常選挙　ア選挙区投票結果'!I20-'ア選挙区（うち在外）投票結果'!I19)</f>
        <v>478</v>
      </c>
      <c r="J19" s="59">
        <f t="shared" si="2"/>
        <v>889</v>
      </c>
      <c r="K19" s="61">
        <f t="shared" si="3"/>
        <v>58.4</v>
      </c>
      <c r="L19" s="62">
        <f t="shared" si="4"/>
        <v>59.01</v>
      </c>
      <c r="M19" s="63">
        <f t="shared" si="5"/>
        <v>58.73</v>
      </c>
    </row>
    <row r="20" spans="1:13" ht="12.75" customHeight="1">
      <c r="A20" s="2" t="s">
        <v>19</v>
      </c>
      <c r="B20" s="57">
        <f>SUM('第23回参議院議員通常選挙　ア選挙区投票結果'!B21-'ア選挙区（うち在外）投票結果'!B20)</f>
        <v>1471</v>
      </c>
      <c r="C20" s="58">
        <f>SUM('第23回参議院議員通常選挙　ア選挙区投票結果'!C21-'ア選挙区（うち在外）投票結果'!C20)</f>
        <v>1692</v>
      </c>
      <c r="D20" s="57">
        <f t="shared" si="0"/>
        <v>3163</v>
      </c>
      <c r="E20" s="58">
        <f>SUM('第23回参議院議員通常選挙　ア選挙区投票結果'!E21-'ア選挙区（うち在外）投票結果'!E20)</f>
        <v>816</v>
      </c>
      <c r="F20" s="58">
        <f>SUM('第23回参議院議員通常選挙　ア選挙区投票結果'!F21-'ア選挙区（うち在外）投票結果'!F20)</f>
        <v>892</v>
      </c>
      <c r="G20" s="59">
        <f t="shared" si="1"/>
        <v>1708</v>
      </c>
      <c r="H20" s="60">
        <f>SUM('第23回参議院議員通常選挙　ア選挙区投票結果'!H21-'ア選挙区（うち在外）投票結果'!H20)</f>
        <v>655</v>
      </c>
      <c r="I20" s="58">
        <f>SUM('第23回参議院議員通常選挙　ア選挙区投票結果'!I21-'ア選挙区（うち在外）投票結果'!I20)</f>
        <v>800</v>
      </c>
      <c r="J20" s="59">
        <f t="shared" si="2"/>
        <v>1455</v>
      </c>
      <c r="K20" s="61">
        <f t="shared" si="3"/>
        <v>55.47</v>
      </c>
      <c r="L20" s="62">
        <f t="shared" si="4"/>
        <v>52.72</v>
      </c>
      <c r="M20" s="63">
        <f t="shared" si="5"/>
        <v>54</v>
      </c>
    </row>
    <row r="21" spans="1:13" ht="12.75" customHeight="1">
      <c r="A21" s="2" t="s">
        <v>20</v>
      </c>
      <c r="B21" s="57">
        <f>SUM('第23回参議院議員通常選挙　ア選挙区投票結果'!B22-'ア選挙区（うち在外）投票結果'!B21)</f>
        <v>1490</v>
      </c>
      <c r="C21" s="58">
        <f>SUM('第23回参議院議員通常選挙　ア選挙区投票結果'!C22-'ア選挙区（うち在外）投票結果'!C21)</f>
        <v>1622</v>
      </c>
      <c r="D21" s="57">
        <f t="shared" si="0"/>
        <v>3112</v>
      </c>
      <c r="E21" s="58">
        <f>SUM('第23回参議院議員通常選挙　ア選挙区投票結果'!E22-'ア選挙区（うち在外）投票結果'!E21)</f>
        <v>842</v>
      </c>
      <c r="F21" s="58">
        <f>SUM('第23回参議院議員通常選挙　ア選挙区投票結果'!F22-'ア選挙区（うち在外）投票結果'!F21)</f>
        <v>915</v>
      </c>
      <c r="G21" s="59">
        <f t="shared" si="1"/>
        <v>1757</v>
      </c>
      <c r="H21" s="60">
        <f>SUM('第23回参議院議員通常選挙　ア選挙区投票結果'!H22-'ア選挙区（うち在外）投票結果'!H21)</f>
        <v>648</v>
      </c>
      <c r="I21" s="58">
        <f>SUM('第23回参議院議員通常選挙　ア選挙区投票結果'!I22-'ア選挙区（うち在外）投票結果'!I21)</f>
        <v>707</v>
      </c>
      <c r="J21" s="59">
        <f t="shared" si="2"/>
        <v>1355</v>
      </c>
      <c r="K21" s="61">
        <f t="shared" si="3"/>
        <v>56.51</v>
      </c>
      <c r="L21" s="62">
        <f t="shared" si="4"/>
        <v>56.41</v>
      </c>
      <c r="M21" s="63">
        <f t="shared" si="5"/>
        <v>56.46</v>
      </c>
    </row>
    <row r="22" spans="1:13" ht="12.75" customHeight="1">
      <c r="A22" s="2" t="s">
        <v>21</v>
      </c>
      <c r="B22" s="57">
        <f>SUM('第23回参議院議員通常選挙　ア選挙区投票結果'!B23-'ア選挙区（うち在外）投票結果'!B22)</f>
        <v>7999</v>
      </c>
      <c r="C22" s="58">
        <f>SUM('第23回参議院議員通常選挙　ア選挙区投票結果'!C23-'ア選挙区（うち在外）投票結果'!C22)</f>
        <v>9587</v>
      </c>
      <c r="D22" s="57">
        <f t="shared" si="0"/>
        <v>17586</v>
      </c>
      <c r="E22" s="58">
        <f>SUM('第23回参議院議員通常選挙　ア選挙区投票結果'!E23-'ア選挙区（うち在外）投票結果'!E22)</f>
        <v>4187</v>
      </c>
      <c r="F22" s="58">
        <f>SUM('第23回参議院議員通常選挙　ア選挙区投票結果'!F23-'ア選挙区（うち在外）投票結果'!F22)</f>
        <v>4849</v>
      </c>
      <c r="G22" s="59">
        <f t="shared" si="1"/>
        <v>9036</v>
      </c>
      <c r="H22" s="60">
        <f>SUM('第23回参議院議員通常選挙　ア選挙区投票結果'!H23-'ア選挙区（うち在外）投票結果'!H22)</f>
        <v>3812</v>
      </c>
      <c r="I22" s="58">
        <f>SUM('第23回参議院議員通常選挙　ア選挙区投票結果'!I23-'ア選挙区（うち在外）投票結果'!I22)</f>
        <v>4738</v>
      </c>
      <c r="J22" s="59">
        <f t="shared" si="2"/>
        <v>8550</v>
      </c>
      <c r="K22" s="61">
        <f t="shared" si="3"/>
        <v>52.34</v>
      </c>
      <c r="L22" s="62">
        <f t="shared" si="4"/>
        <v>50.58</v>
      </c>
      <c r="M22" s="63">
        <f t="shared" si="5"/>
        <v>51.38</v>
      </c>
    </row>
    <row r="23" spans="1:13" ht="12.75" customHeight="1">
      <c r="A23" s="2" t="s">
        <v>22</v>
      </c>
      <c r="B23" s="57">
        <f>SUM('第23回参議院議員通常選挙　ア選挙区投票結果'!B24-'ア選挙区（うち在外）投票結果'!B23)</f>
        <v>488</v>
      </c>
      <c r="C23" s="58">
        <f>SUM('第23回参議院議員通常選挙　ア選挙区投票結果'!C24-'ア選挙区（うち在外）投票結果'!C23)</f>
        <v>476</v>
      </c>
      <c r="D23" s="57">
        <f t="shared" si="0"/>
        <v>964</v>
      </c>
      <c r="E23" s="58">
        <f>SUM('第23回参議院議員通常選挙　ア選挙区投票結果'!E24-'ア選挙区（うち在外）投票結果'!E23)</f>
        <v>345</v>
      </c>
      <c r="F23" s="58">
        <f>SUM('第23回参議院議員通常選挙　ア選挙区投票結果'!F24-'ア選挙区（うち在外）投票結果'!F23)</f>
        <v>358</v>
      </c>
      <c r="G23" s="59">
        <f t="shared" si="1"/>
        <v>703</v>
      </c>
      <c r="H23" s="60">
        <f>SUM('第23回参議院議員通常選挙　ア選挙区投票結果'!H24-'ア選挙区（うち在外）投票結果'!H23)</f>
        <v>143</v>
      </c>
      <c r="I23" s="58">
        <f>SUM('第23回参議院議員通常選挙　ア選挙区投票結果'!I24-'ア選挙区（うち在外）投票結果'!I23)</f>
        <v>118</v>
      </c>
      <c r="J23" s="59">
        <f t="shared" si="2"/>
        <v>261</v>
      </c>
      <c r="K23" s="61">
        <f t="shared" si="3"/>
        <v>70.7</v>
      </c>
      <c r="L23" s="62">
        <f t="shared" si="4"/>
        <v>75.21</v>
      </c>
      <c r="M23" s="63">
        <f t="shared" si="5"/>
        <v>72.93</v>
      </c>
    </row>
    <row r="24" spans="1:13" ht="12.75" customHeight="1">
      <c r="A24" s="2"/>
      <c r="B24" s="57"/>
      <c r="C24" s="58"/>
      <c r="D24" s="57"/>
      <c r="E24" s="58"/>
      <c r="F24" s="58"/>
      <c r="G24" s="59"/>
      <c r="H24" s="60"/>
      <c r="I24" s="58"/>
      <c r="J24" s="59"/>
      <c r="K24" s="61"/>
      <c r="L24" s="62"/>
      <c r="M24" s="63"/>
    </row>
    <row r="25" spans="1:13" ht="12.75" customHeight="1">
      <c r="A25" s="2" t="s">
        <v>23</v>
      </c>
      <c r="B25" s="57">
        <f>SUM(B5:B23)</f>
        <v>39460</v>
      </c>
      <c r="C25" s="58">
        <f>SUM(C5:C23)</f>
        <v>43703</v>
      </c>
      <c r="D25" s="57">
        <f>SUM(B25:C25)</f>
        <v>83163</v>
      </c>
      <c r="E25" s="58">
        <f>SUM(E5:E23)</f>
        <v>23831</v>
      </c>
      <c r="F25" s="58">
        <f>SUM(F5:F23)</f>
        <v>25766</v>
      </c>
      <c r="G25" s="59">
        <f>SUM(E25:F25)</f>
        <v>49597</v>
      </c>
      <c r="H25" s="60">
        <f>SUM(H5:H23)</f>
        <v>15629</v>
      </c>
      <c r="I25" s="58">
        <f>SUM(I5:I23)</f>
        <v>17937</v>
      </c>
      <c r="J25" s="59">
        <f>SUM(H25:I25)</f>
        <v>33566</v>
      </c>
      <c r="K25" s="61">
        <f>ROUND(E25/B25*100,2)</f>
        <v>60.39</v>
      </c>
      <c r="L25" s="62">
        <f>ROUND(F25/C25*100,2)</f>
        <v>58.96</v>
      </c>
      <c r="M25" s="63">
        <f>ROUND(G25/D25*100,2)</f>
        <v>59.64</v>
      </c>
    </row>
    <row r="26" spans="1:13" ht="12.75" customHeight="1">
      <c r="A26" s="2"/>
      <c r="B26" s="57"/>
      <c r="C26" s="58"/>
      <c r="D26" s="57"/>
      <c r="E26" s="58"/>
      <c r="F26" s="58"/>
      <c r="G26" s="59"/>
      <c r="H26" s="60"/>
      <c r="I26" s="58"/>
      <c r="J26" s="59"/>
      <c r="K26" s="61"/>
      <c r="L26" s="62"/>
      <c r="M26" s="63"/>
    </row>
    <row r="27" spans="1:13" ht="12.75" customHeight="1">
      <c r="A27" s="2" t="s">
        <v>0</v>
      </c>
      <c r="B27" s="57">
        <f>SUM('第23回参議院議員通常選挙　ア選挙区投票結果'!B28-'ア選挙区（うち在外）投票結果'!B27)</f>
        <v>49291</v>
      </c>
      <c r="C27" s="58">
        <f>SUM('第23回参議院議員通常選挙　ア選挙区投票結果'!C28-'ア選挙区（うち在外）投票結果'!C27)</f>
        <v>61732</v>
      </c>
      <c r="D27" s="59">
        <f>SUM(B27:C27)</f>
        <v>111023</v>
      </c>
      <c r="E27" s="58">
        <f>SUM('第23回参議院議員通常選挙　ア選挙区投票結果'!E28-'ア選挙区（うち在外）投票結果'!E27)</f>
        <v>26786</v>
      </c>
      <c r="F27" s="58">
        <f>SUM('第23回参議院議員通常選挙　ア選挙区投票結果'!F28-'ア選挙区（うち在外）投票結果'!F27)</f>
        <v>31916</v>
      </c>
      <c r="G27" s="59">
        <f>SUM(E27:F27)</f>
        <v>58702</v>
      </c>
      <c r="H27" s="60">
        <f>SUM('第23回参議院議員通常選挙　ア選挙区投票結果'!H28-'ア選挙区（うち在外）投票結果'!H27)</f>
        <v>22505</v>
      </c>
      <c r="I27" s="58">
        <f>SUM('第23回参議院議員通常選挙　ア選挙区投票結果'!I28-'ア選挙区（うち在外）投票結果'!I27)</f>
        <v>29816</v>
      </c>
      <c r="J27" s="59">
        <f>SUM(H27:I27)</f>
        <v>52321</v>
      </c>
      <c r="K27" s="61">
        <f>ROUND(E27/B27*100,2)</f>
        <v>54.34</v>
      </c>
      <c r="L27" s="62">
        <f>ROUND(F27/C27*100,2)</f>
        <v>51.7</v>
      </c>
      <c r="M27" s="63">
        <f>ROUND(G27/D27*100,2)</f>
        <v>52.87</v>
      </c>
    </row>
    <row r="28" spans="1:13" ht="12.75" customHeight="1">
      <c r="A28" s="2"/>
      <c r="B28" s="57"/>
      <c r="C28" s="58"/>
      <c r="D28" s="57"/>
      <c r="E28" s="58"/>
      <c r="F28" s="58"/>
      <c r="G28" s="59"/>
      <c r="H28" s="60"/>
      <c r="I28" s="58"/>
      <c r="J28" s="59"/>
      <c r="K28" s="61"/>
      <c r="L28" s="62"/>
      <c r="M28" s="63"/>
    </row>
    <row r="29" spans="1:13" ht="12.75" customHeight="1">
      <c r="A29" s="2" t="s">
        <v>84</v>
      </c>
      <c r="B29" s="60">
        <f>SUM(B25,B27)</f>
        <v>88751</v>
      </c>
      <c r="C29" s="58">
        <f>SUM(C25,C27)</f>
        <v>105435</v>
      </c>
      <c r="D29" s="57">
        <f>SUM(B29:C29)</f>
        <v>194186</v>
      </c>
      <c r="E29" s="58">
        <f>SUM(E25,E27)</f>
        <v>50617</v>
      </c>
      <c r="F29" s="58">
        <f>SUM(F25,F27)</f>
        <v>57682</v>
      </c>
      <c r="G29" s="59">
        <f>SUM(E29:F29)</f>
        <v>108299</v>
      </c>
      <c r="H29" s="60">
        <f>SUM(H25,H27)</f>
        <v>38134</v>
      </c>
      <c r="I29" s="58">
        <f>SUM(I25,I27)</f>
        <v>47753</v>
      </c>
      <c r="J29" s="59">
        <f>SUM(H29:I29)</f>
        <v>85887</v>
      </c>
      <c r="K29" s="61">
        <f>ROUND(E29/B29*100,2)</f>
        <v>57.03</v>
      </c>
      <c r="L29" s="62">
        <f>ROUND(F29/C29*100,2)</f>
        <v>54.71</v>
      </c>
      <c r="M29" s="63">
        <f>ROUND(G29/D29*100,2)</f>
        <v>55.77</v>
      </c>
    </row>
    <row r="30" spans="1:13" ht="12.75" customHeight="1">
      <c r="A30" s="2"/>
      <c r="B30" s="57"/>
      <c r="C30" s="58"/>
      <c r="D30" s="57"/>
      <c r="E30" s="58"/>
      <c r="F30" s="58"/>
      <c r="G30" s="59"/>
      <c r="H30" s="60"/>
      <c r="I30" s="58"/>
      <c r="J30" s="59"/>
      <c r="K30" s="61"/>
      <c r="L30" s="62"/>
      <c r="M30" s="64"/>
    </row>
    <row r="31" spans="1:13" ht="12.75" customHeight="1">
      <c r="A31" s="2" t="s">
        <v>24</v>
      </c>
      <c r="B31" s="57">
        <f>SUM('第23回参議院議員通常選挙　ア選挙区投票結果'!B32-'ア選挙区（うち在外）投票結果'!B31)</f>
        <v>414361</v>
      </c>
      <c r="C31" s="58">
        <f>SUM('第23回参議院議員通常選挙　ア選挙区投票結果'!C32-'ア選挙区（うち在外）投票結果'!C31)</f>
        <v>457680</v>
      </c>
      <c r="D31" s="57">
        <f>SUM(B31:C31)</f>
        <v>872041</v>
      </c>
      <c r="E31" s="58">
        <f>SUM('第23回参議院議員通常選挙　ア選挙区投票結果'!E32-'ア選挙区（うち在外）投票結果'!E31)</f>
        <v>252376</v>
      </c>
      <c r="F31" s="58">
        <f>SUM('第23回参議院議員通常選挙　ア選挙区投票結果'!F32-'ア選挙区（うち在外）投票結果'!F31)</f>
        <v>271792</v>
      </c>
      <c r="G31" s="59">
        <f>SUM(E31:F31)</f>
        <v>524168</v>
      </c>
      <c r="H31" s="60">
        <f>SUM('第23回参議院議員通常選挙　ア選挙区投票結果'!H32-'ア選挙区（うち在外）投票結果'!H31)</f>
        <v>161985</v>
      </c>
      <c r="I31" s="58">
        <f>SUM('第23回参議院議員通常選挙　ア選挙区投票結果'!I32-'ア選挙区（うち在外）投票結果'!I31)</f>
        <v>185888</v>
      </c>
      <c r="J31" s="59">
        <f>SUM(H31:I31)</f>
        <v>347873</v>
      </c>
      <c r="K31" s="61">
        <f aca="true" t="shared" si="6" ref="K31:M33">ROUND(E31/B31*100,2)</f>
        <v>60.91</v>
      </c>
      <c r="L31" s="62">
        <f t="shared" si="6"/>
        <v>59.38</v>
      </c>
      <c r="M31" s="64">
        <f t="shared" si="6"/>
        <v>60.11</v>
      </c>
    </row>
    <row r="32" spans="1:13" ht="12.75" customHeight="1">
      <c r="A32" s="2" t="s">
        <v>1</v>
      </c>
      <c r="B32" s="57">
        <f>SUM('第23回参議院議員通常選挙　ア選挙区投票結果'!B33-'ア選挙区（うち在外）投票結果'!B32)</f>
        <v>1731414</v>
      </c>
      <c r="C32" s="58">
        <f>SUM('第23回参議院議員通常選挙　ア選挙区投票結果'!C33-'ア選挙区（うち在外）投票結果'!C32)</f>
        <v>1992734</v>
      </c>
      <c r="D32" s="57">
        <f>SUM(B32:C32)</f>
        <v>3724148</v>
      </c>
      <c r="E32" s="58">
        <f>SUM('第23回参議院議員通常選挙　ア選挙区投票結果'!E33-'ア選挙区（うち在外）投票結果'!E32)</f>
        <v>936490</v>
      </c>
      <c r="F32" s="58">
        <f>SUM('第23回参議院議員通常選挙　ア選挙区投票結果'!F33-'ア選挙区（うち在外）投票結果'!F32)</f>
        <v>1041236</v>
      </c>
      <c r="G32" s="59">
        <f>SUM(E32:F32)</f>
        <v>1977726</v>
      </c>
      <c r="H32" s="60">
        <f>SUM('第23回参議院議員通常選挙　ア選挙区投票結果'!H33-'ア選挙区（うち在外）投票結果'!H32)</f>
        <v>794924</v>
      </c>
      <c r="I32" s="58">
        <f>SUM('第23回参議院議員通常選挙　ア選挙区投票結果'!I33-'ア選挙区（うち在外）投票結果'!I32)</f>
        <v>951498</v>
      </c>
      <c r="J32" s="59">
        <f>SUM(H32:I32)</f>
        <v>1746422</v>
      </c>
      <c r="K32" s="61">
        <f t="shared" si="6"/>
        <v>54.09</v>
      </c>
      <c r="L32" s="62">
        <f t="shared" si="6"/>
        <v>52.25</v>
      </c>
      <c r="M32" s="64">
        <f t="shared" si="6"/>
        <v>53.11</v>
      </c>
    </row>
    <row r="33" spans="1:14" ht="12.75" customHeight="1" thickBot="1">
      <c r="A33" s="25" t="s">
        <v>2</v>
      </c>
      <c r="B33" s="65">
        <f>SUM(B31:B32)</f>
        <v>2145775</v>
      </c>
      <c r="C33" s="66">
        <f>SUM(C31:C32)</f>
        <v>2450414</v>
      </c>
      <c r="D33" s="65">
        <f>SUM(B33:C33)</f>
        <v>4596189</v>
      </c>
      <c r="E33" s="66">
        <f>SUM(E31:E32)</f>
        <v>1188866</v>
      </c>
      <c r="F33" s="66">
        <f>SUM(F31:F32)</f>
        <v>1313028</v>
      </c>
      <c r="G33" s="67">
        <f>SUM(E33:F33)</f>
        <v>2501894</v>
      </c>
      <c r="H33" s="68">
        <f>SUM(H31:H32)</f>
        <v>956909</v>
      </c>
      <c r="I33" s="66">
        <f>SUM(I31:I32)</f>
        <v>1137386</v>
      </c>
      <c r="J33" s="67">
        <f>SUM(H33:I33)</f>
        <v>2094295</v>
      </c>
      <c r="K33" s="69">
        <f t="shared" si="6"/>
        <v>55.4</v>
      </c>
      <c r="L33" s="70">
        <f t="shared" si="6"/>
        <v>53.58</v>
      </c>
      <c r="M33" s="69">
        <f t="shared" si="6"/>
        <v>54.43</v>
      </c>
      <c r="N33" s="38"/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4" r:id="rId1"/>
  <ignoredErrors>
    <ignoredError sqref="G25:G26 D25:D26 G28:G33 D28:D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75" zoomScalePageLayoutView="0" workbookViewId="0" topLeftCell="A1">
      <pane xSplit="1" ySplit="4" topLeftCell="B14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D18" sqref="D18"/>
    </sheetView>
  </sheetViews>
  <sheetFormatPr defaultColWidth="9.00390625" defaultRowHeight="13.5"/>
  <cols>
    <col min="1" max="1" width="11.00390625" style="41" customWidth="1"/>
    <col min="2" max="7" width="11.125" style="41" customWidth="1"/>
    <col min="8" max="9" width="11.00390625" style="41" customWidth="1"/>
    <col min="10" max="10" width="11.125" style="41" customWidth="1"/>
    <col min="11" max="13" width="9.625" style="41" customWidth="1"/>
    <col min="14" max="16384" width="9.00390625" style="41" customWidth="1"/>
  </cols>
  <sheetData>
    <row r="1" spans="1:13" ht="14.25" thickBot="1">
      <c r="A1" s="132" t="s">
        <v>73</v>
      </c>
      <c r="B1" s="133"/>
      <c r="L1" s="147" t="s">
        <v>105</v>
      </c>
      <c r="M1" s="147"/>
    </row>
    <row r="2" spans="1:13" ht="18" customHeight="1">
      <c r="A2" s="148" t="s">
        <v>3</v>
      </c>
      <c r="B2" s="146" t="s">
        <v>25</v>
      </c>
      <c r="C2" s="142"/>
      <c r="D2" s="151"/>
      <c r="E2" s="141" t="s">
        <v>26</v>
      </c>
      <c r="F2" s="142"/>
      <c r="G2" s="143"/>
      <c r="H2" s="141" t="s">
        <v>27</v>
      </c>
      <c r="I2" s="142"/>
      <c r="J2" s="143"/>
      <c r="K2" s="144" t="s">
        <v>28</v>
      </c>
      <c r="L2" s="145"/>
      <c r="M2" s="146"/>
    </row>
    <row r="3" spans="1:13" ht="13.5">
      <c r="A3" s="149"/>
      <c r="B3" s="90"/>
      <c r="C3" s="90"/>
      <c r="D3" s="134" t="s">
        <v>29</v>
      </c>
      <c r="E3" s="91"/>
      <c r="F3" s="90"/>
      <c r="G3" s="135" t="s">
        <v>29</v>
      </c>
      <c r="H3" s="91"/>
      <c r="I3" s="90"/>
      <c r="J3" s="135" t="s">
        <v>29</v>
      </c>
      <c r="K3" s="93"/>
      <c r="L3" s="93"/>
      <c r="M3" s="136" t="s">
        <v>67</v>
      </c>
    </row>
    <row r="4" spans="1:13" ht="15" customHeight="1">
      <c r="A4" s="150"/>
      <c r="B4" s="95" t="s">
        <v>31</v>
      </c>
      <c r="C4" s="96" t="s">
        <v>32</v>
      </c>
      <c r="D4" s="95" t="s">
        <v>33</v>
      </c>
      <c r="E4" s="96" t="s">
        <v>31</v>
      </c>
      <c r="F4" s="96" t="s">
        <v>32</v>
      </c>
      <c r="G4" s="97" t="s">
        <v>33</v>
      </c>
      <c r="H4" s="98" t="s">
        <v>31</v>
      </c>
      <c r="I4" s="96" t="s">
        <v>32</v>
      </c>
      <c r="J4" s="97" t="s">
        <v>33</v>
      </c>
      <c r="K4" s="95" t="s">
        <v>31</v>
      </c>
      <c r="L4" s="96" t="s">
        <v>32</v>
      </c>
      <c r="M4" s="99" t="s">
        <v>33</v>
      </c>
    </row>
    <row r="5" spans="1:13" ht="12.75" customHeight="1">
      <c r="A5" s="137" t="s">
        <v>104</v>
      </c>
      <c r="B5" s="48">
        <v>0</v>
      </c>
      <c r="C5" s="49">
        <v>0</v>
      </c>
      <c r="D5" s="48">
        <v>0</v>
      </c>
      <c r="E5" s="49">
        <v>0</v>
      </c>
      <c r="F5" s="49">
        <v>0</v>
      </c>
      <c r="G5" s="50">
        <v>0</v>
      </c>
      <c r="H5" s="51">
        <v>0</v>
      </c>
      <c r="I5" s="49">
        <v>0</v>
      </c>
      <c r="J5" s="50">
        <v>0</v>
      </c>
      <c r="K5" s="54">
        <v>0</v>
      </c>
      <c r="L5" s="52">
        <v>0</v>
      </c>
      <c r="M5" s="53">
        <v>0</v>
      </c>
    </row>
    <row r="6" spans="1:16" ht="12.75" customHeight="1">
      <c r="A6" s="137" t="s">
        <v>86</v>
      </c>
      <c r="B6" s="48">
        <v>3</v>
      </c>
      <c r="C6" s="49">
        <v>0</v>
      </c>
      <c r="D6" s="48">
        <v>3</v>
      </c>
      <c r="E6" s="49">
        <v>0</v>
      </c>
      <c r="F6" s="49">
        <v>0</v>
      </c>
      <c r="G6" s="50">
        <v>0</v>
      </c>
      <c r="H6" s="51">
        <v>3</v>
      </c>
      <c r="I6" s="49">
        <v>0</v>
      </c>
      <c r="J6" s="50">
        <v>3</v>
      </c>
      <c r="K6" s="54">
        <f aca="true" t="shared" si="0" ref="K6:K23">ROUND(E6/B6*100,2)</f>
        <v>0</v>
      </c>
      <c r="L6" s="52">
        <v>0</v>
      </c>
      <c r="M6" s="53">
        <f aca="true" t="shared" si="1" ref="M6:M23">ROUND(G6/D6*100,2)</f>
        <v>0</v>
      </c>
      <c r="N6" s="42"/>
      <c r="O6" s="42"/>
      <c r="P6" s="42"/>
    </row>
    <row r="7" spans="1:16" ht="12.75" customHeight="1">
      <c r="A7" s="137" t="s">
        <v>87</v>
      </c>
      <c r="B7" s="48">
        <v>1</v>
      </c>
      <c r="C7" s="49">
        <v>2</v>
      </c>
      <c r="D7" s="48">
        <v>3</v>
      </c>
      <c r="E7" s="49">
        <v>0</v>
      </c>
      <c r="F7" s="49">
        <v>0</v>
      </c>
      <c r="G7" s="50">
        <v>0</v>
      </c>
      <c r="H7" s="51">
        <v>1</v>
      </c>
      <c r="I7" s="49">
        <v>2</v>
      </c>
      <c r="J7" s="50">
        <v>3</v>
      </c>
      <c r="K7" s="54">
        <f t="shared" si="0"/>
        <v>0</v>
      </c>
      <c r="L7" s="52">
        <f aca="true" t="shared" si="2" ref="L7:L23">ROUND(F7/C7*100,2)</f>
        <v>0</v>
      </c>
      <c r="M7" s="53">
        <f t="shared" si="1"/>
        <v>0</v>
      </c>
      <c r="N7" s="42"/>
      <c r="O7" s="42"/>
      <c r="P7" s="42"/>
    </row>
    <row r="8" spans="1:16" ht="12.75" customHeight="1">
      <c r="A8" s="137" t="s">
        <v>88</v>
      </c>
      <c r="B8" s="48">
        <v>0</v>
      </c>
      <c r="C8" s="49">
        <v>3</v>
      </c>
      <c r="D8" s="48">
        <v>3</v>
      </c>
      <c r="E8" s="49">
        <v>0</v>
      </c>
      <c r="F8" s="49">
        <v>0</v>
      </c>
      <c r="G8" s="50">
        <v>0</v>
      </c>
      <c r="H8" s="51">
        <v>0</v>
      </c>
      <c r="I8" s="49">
        <v>3</v>
      </c>
      <c r="J8" s="50">
        <v>3</v>
      </c>
      <c r="K8" s="54">
        <v>0</v>
      </c>
      <c r="L8" s="52">
        <f t="shared" si="2"/>
        <v>0</v>
      </c>
      <c r="M8" s="53">
        <f t="shared" si="1"/>
        <v>0</v>
      </c>
      <c r="O8" s="42"/>
      <c r="P8" s="42"/>
    </row>
    <row r="9" spans="1:13" ht="12.75" customHeight="1">
      <c r="A9" s="137" t="s">
        <v>89</v>
      </c>
      <c r="B9" s="48">
        <v>1</v>
      </c>
      <c r="C9" s="49">
        <v>2</v>
      </c>
      <c r="D9" s="48">
        <v>3</v>
      </c>
      <c r="E9" s="49">
        <v>0</v>
      </c>
      <c r="F9" s="49">
        <v>0</v>
      </c>
      <c r="G9" s="50">
        <v>0</v>
      </c>
      <c r="H9" s="51">
        <v>1</v>
      </c>
      <c r="I9" s="49">
        <v>2</v>
      </c>
      <c r="J9" s="50">
        <v>3</v>
      </c>
      <c r="K9" s="54">
        <f t="shared" si="0"/>
        <v>0</v>
      </c>
      <c r="L9" s="52">
        <f t="shared" si="2"/>
        <v>0</v>
      </c>
      <c r="M9" s="53">
        <f t="shared" si="1"/>
        <v>0</v>
      </c>
    </row>
    <row r="10" spans="1:13" ht="12.75" customHeight="1">
      <c r="A10" s="137" t="s">
        <v>90</v>
      </c>
      <c r="B10" s="48">
        <v>1</v>
      </c>
      <c r="C10" s="49">
        <v>1</v>
      </c>
      <c r="D10" s="48">
        <v>2</v>
      </c>
      <c r="E10" s="49">
        <v>1</v>
      </c>
      <c r="F10" s="49">
        <v>1</v>
      </c>
      <c r="G10" s="50">
        <v>2</v>
      </c>
      <c r="H10" s="51">
        <v>0</v>
      </c>
      <c r="I10" s="49">
        <v>0</v>
      </c>
      <c r="J10" s="50">
        <v>0</v>
      </c>
      <c r="K10" s="54">
        <f t="shared" si="0"/>
        <v>100</v>
      </c>
      <c r="L10" s="52">
        <f t="shared" si="2"/>
        <v>100</v>
      </c>
      <c r="M10" s="53">
        <f t="shared" si="1"/>
        <v>100</v>
      </c>
    </row>
    <row r="11" spans="1:13" ht="12.75" customHeight="1">
      <c r="A11" s="137" t="s">
        <v>91</v>
      </c>
      <c r="B11" s="48">
        <v>0</v>
      </c>
      <c r="C11" s="49">
        <v>0</v>
      </c>
      <c r="D11" s="48">
        <v>0</v>
      </c>
      <c r="E11" s="49">
        <v>0</v>
      </c>
      <c r="F11" s="49">
        <v>0</v>
      </c>
      <c r="G11" s="50">
        <v>0</v>
      </c>
      <c r="H11" s="51">
        <v>0</v>
      </c>
      <c r="I11" s="49">
        <v>0</v>
      </c>
      <c r="J11" s="50">
        <v>0</v>
      </c>
      <c r="K11" s="54">
        <v>0</v>
      </c>
      <c r="L11" s="52">
        <v>0</v>
      </c>
      <c r="M11" s="53">
        <v>0</v>
      </c>
    </row>
    <row r="12" spans="1:16" ht="12.75" customHeight="1">
      <c r="A12" s="137" t="s">
        <v>92</v>
      </c>
      <c r="B12" s="48">
        <v>1</v>
      </c>
      <c r="C12" s="49">
        <v>1</v>
      </c>
      <c r="D12" s="48">
        <v>2</v>
      </c>
      <c r="E12" s="49">
        <v>0</v>
      </c>
      <c r="F12" s="49">
        <v>0</v>
      </c>
      <c r="G12" s="50">
        <v>0</v>
      </c>
      <c r="H12" s="51">
        <v>1</v>
      </c>
      <c r="I12" s="49">
        <v>1</v>
      </c>
      <c r="J12" s="50">
        <v>2</v>
      </c>
      <c r="K12" s="54">
        <f t="shared" si="0"/>
        <v>0</v>
      </c>
      <c r="L12" s="52">
        <f t="shared" si="2"/>
        <v>0</v>
      </c>
      <c r="M12" s="53">
        <f t="shared" si="1"/>
        <v>0</v>
      </c>
      <c r="N12" s="42"/>
      <c r="O12" s="42"/>
      <c r="P12" s="42"/>
    </row>
    <row r="13" spans="1:16" ht="12.75" customHeight="1">
      <c r="A13" s="137" t="s">
        <v>93</v>
      </c>
      <c r="B13" s="48">
        <v>1</v>
      </c>
      <c r="C13" s="49">
        <v>1</v>
      </c>
      <c r="D13" s="48">
        <v>2</v>
      </c>
      <c r="E13" s="49">
        <v>0</v>
      </c>
      <c r="F13" s="49">
        <v>0</v>
      </c>
      <c r="G13" s="50">
        <v>0</v>
      </c>
      <c r="H13" s="51">
        <v>1</v>
      </c>
      <c r="I13" s="49">
        <v>1</v>
      </c>
      <c r="J13" s="50">
        <v>2</v>
      </c>
      <c r="K13" s="54">
        <f t="shared" si="0"/>
        <v>0</v>
      </c>
      <c r="L13" s="52">
        <f t="shared" si="2"/>
        <v>0</v>
      </c>
      <c r="M13" s="53">
        <f t="shared" si="1"/>
        <v>0</v>
      </c>
      <c r="N13" s="42"/>
      <c r="O13" s="42"/>
      <c r="P13" s="42"/>
    </row>
    <row r="14" spans="1:16" ht="12.75" customHeight="1">
      <c r="A14" s="137" t="s">
        <v>94</v>
      </c>
      <c r="B14" s="48">
        <v>5</v>
      </c>
      <c r="C14" s="49">
        <v>7</v>
      </c>
      <c r="D14" s="48">
        <v>12</v>
      </c>
      <c r="E14" s="49">
        <v>0</v>
      </c>
      <c r="F14" s="49">
        <v>1</v>
      </c>
      <c r="G14" s="50">
        <v>1</v>
      </c>
      <c r="H14" s="51">
        <v>5</v>
      </c>
      <c r="I14" s="49">
        <v>6</v>
      </c>
      <c r="J14" s="50">
        <v>11</v>
      </c>
      <c r="K14" s="54">
        <f t="shared" si="0"/>
        <v>0</v>
      </c>
      <c r="L14" s="52">
        <f t="shared" si="2"/>
        <v>14.29</v>
      </c>
      <c r="M14" s="53">
        <f t="shared" si="1"/>
        <v>8.33</v>
      </c>
      <c r="N14" s="42"/>
      <c r="O14" s="42"/>
      <c r="P14" s="42"/>
    </row>
    <row r="15" spans="1:16" ht="12.75" customHeight="1">
      <c r="A15" s="137" t="s">
        <v>95</v>
      </c>
      <c r="B15" s="48">
        <v>2</v>
      </c>
      <c r="C15" s="49">
        <v>3</v>
      </c>
      <c r="D15" s="48">
        <v>5</v>
      </c>
      <c r="E15" s="49">
        <v>0</v>
      </c>
      <c r="F15" s="49">
        <v>0</v>
      </c>
      <c r="G15" s="50">
        <v>0</v>
      </c>
      <c r="H15" s="51">
        <v>2</v>
      </c>
      <c r="I15" s="49">
        <v>3</v>
      </c>
      <c r="J15" s="50">
        <v>5</v>
      </c>
      <c r="K15" s="54">
        <f t="shared" si="0"/>
        <v>0</v>
      </c>
      <c r="L15" s="52">
        <f t="shared" si="2"/>
        <v>0</v>
      </c>
      <c r="M15" s="53">
        <f t="shared" si="1"/>
        <v>0</v>
      </c>
      <c r="N15" s="42"/>
      <c r="O15" s="42"/>
      <c r="P15" s="42"/>
    </row>
    <row r="16" spans="1:16" ht="12.75" customHeight="1">
      <c r="A16" s="137" t="s">
        <v>96</v>
      </c>
      <c r="B16" s="48">
        <v>2</v>
      </c>
      <c r="C16" s="49">
        <v>1</v>
      </c>
      <c r="D16" s="48">
        <v>3</v>
      </c>
      <c r="E16" s="49">
        <v>0</v>
      </c>
      <c r="F16" s="49">
        <v>0</v>
      </c>
      <c r="G16" s="50">
        <v>0</v>
      </c>
      <c r="H16" s="51">
        <v>2</v>
      </c>
      <c r="I16" s="49">
        <v>1</v>
      </c>
      <c r="J16" s="50">
        <v>3</v>
      </c>
      <c r="K16" s="54">
        <f t="shared" si="0"/>
        <v>0</v>
      </c>
      <c r="L16" s="52">
        <f t="shared" si="2"/>
        <v>0</v>
      </c>
      <c r="M16" s="53">
        <f t="shared" si="1"/>
        <v>0</v>
      </c>
      <c r="N16" s="42"/>
      <c r="O16" s="42"/>
      <c r="P16" s="42"/>
    </row>
    <row r="17" spans="1:13" ht="12.75" customHeight="1">
      <c r="A17" s="137" t="s">
        <v>97</v>
      </c>
      <c r="B17" s="48">
        <v>0</v>
      </c>
      <c r="C17" s="49">
        <v>0</v>
      </c>
      <c r="D17" s="48">
        <v>0</v>
      </c>
      <c r="E17" s="49">
        <v>0</v>
      </c>
      <c r="F17" s="49">
        <v>0</v>
      </c>
      <c r="G17" s="50">
        <v>0</v>
      </c>
      <c r="H17" s="51">
        <v>0</v>
      </c>
      <c r="I17" s="49">
        <v>0</v>
      </c>
      <c r="J17" s="50">
        <v>0</v>
      </c>
      <c r="K17" s="54">
        <v>0</v>
      </c>
      <c r="L17" s="52">
        <v>0</v>
      </c>
      <c r="M17" s="53">
        <v>0</v>
      </c>
    </row>
    <row r="18" spans="1:13" ht="12.75" customHeight="1">
      <c r="A18" s="137" t="s">
        <v>98</v>
      </c>
      <c r="B18" s="48">
        <v>0</v>
      </c>
      <c r="C18" s="49">
        <v>0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49">
        <v>0</v>
      </c>
      <c r="J18" s="50">
        <v>0</v>
      </c>
      <c r="K18" s="54">
        <v>0</v>
      </c>
      <c r="L18" s="52">
        <v>0</v>
      </c>
      <c r="M18" s="53">
        <v>0</v>
      </c>
    </row>
    <row r="19" spans="1:16" ht="12.75" customHeight="1">
      <c r="A19" s="137" t="s">
        <v>99</v>
      </c>
      <c r="B19" s="48">
        <v>1</v>
      </c>
      <c r="C19" s="49">
        <v>1</v>
      </c>
      <c r="D19" s="48">
        <v>2</v>
      </c>
      <c r="E19" s="49">
        <v>1</v>
      </c>
      <c r="F19" s="49">
        <v>1</v>
      </c>
      <c r="G19" s="50">
        <v>2</v>
      </c>
      <c r="H19" s="51">
        <v>0</v>
      </c>
      <c r="I19" s="49">
        <v>0</v>
      </c>
      <c r="J19" s="50">
        <v>0</v>
      </c>
      <c r="K19" s="54">
        <f t="shared" si="0"/>
        <v>100</v>
      </c>
      <c r="L19" s="52">
        <f t="shared" si="2"/>
        <v>100</v>
      </c>
      <c r="M19" s="53">
        <f t="shared" si="1"/>
        <v>100</v>
      </c>
      <c r="N19" s="42"/>
      <c r="O19" s="42"/>
      <c r="P19" s="42"/>
    </row>
    <row r="20" spans="1:16" ht="12.75" customHeight="1">
      <c r="A20" s="137" t="s">
        <v>100</v>
      </c>
      <c r="B20" s="48">
        <v>1</v>
      </c>
      <c r="C20" s="49">
        <v>1</v>
      </c>
      <c r="D20" s="48">
        <v>2</v>
      </c>
      <c r="E20" s="49">
        <v>0</v>
      </c>
      <c r="F20" s="49">
        <v>0</v>
      </c>
      <c r="G20" s="50">
        <v>0</v>
      </c>
      <c r="H20" s="51">
        <v>1</v>
      </c>
      <c r="I20" s="49">
        <v>1</v>
      </c>
      <c r="J20" s="50">
        <v>2</v>
      </c>
      <c r="K20" s="54">
        <f t="shared" si="0"/>
        <v>0</v>
      </c>
      <c r="L20" s="52">
        <f t="shared" si="2"/>
        <v>0</v>
      </c>
      <c r="M20" s="53">
        <f t="shared" si="1"/>
        <v>0</v>
      </c>
      <c r="N20" s="42"/>
      <c r="O20" s="42"/>
      <c r="P20" s="42"/>
    </row>
    <row r="21" spans="1:13" ht="12.75" customHeight="1">
      <c r="A21" s="137" t="s">
        <v>101</v>
      </c>
      <c r="B21" s="48">
        <v>0</v>
      </c>
      <c r="C21" s="49">
        <v>0</v>
      </c>
      <c r="D21" s="48">
        <v>0</v>
      </c>
      <c r="E21" s="49">
        <v>0</v>
      </c>
      <c r="F21" s="49">
        <v>0</v>
      </c>
      <c r="G21" s="50">
        <v>0</v>
      </c>
      <c r="H21" s="51">
        <v>0</v>
      </c>
      <c r="I21" s="49">
        <v>0</v>
      </c>
      <c r="J21" s="50">
        <v>0</v>
      </c>
      <c r="K21" s="54">
        <v>0</v>
      </c>
      <c r="L21" s="52">
        <v>0</v>
      </c>
      <c r="M21" s="53">
        <v>0</v>
      </c>
    </row>
    <row r="22" spans="1:16" ht="12.75" customHeight="1">
      <c r="A22" s="137" t="s">
        <v>102</v>
      </c>
      <c r="B22" s="48">
        <v>4</v>
      </c>
      <c r="C22" s="49">
        <v>6</v>
      </c>
      <c r="D22" s="48">
        <v>10</v>
      </c>
      <c r="E22" s="49">
        <v>1</v>
      </c>
      <c r="F22" s="49">
        <v>0</v>
      </c>
      <c r="G22" s="50">
        <v>1</v>
      </c>
      <c r="H22" s="51">
        <v>3</v>
      </c>
      <c r="I22" s="49">
        <v>6</v>
      </c>
      <c r="J22" s="50">
        <v>9</v>
      </c>
      <c r="K22" s="54">
        <f t="shared" si="0"/>
        <v>25</v>
      </c>
      <c r="L22" s="52">
        <f t="shared" si="2"/>
        <v>0</v>
      </c>
      <c r="M22" s="55">
        <f t="shared" si="1"/>
        <v>10</v>
      </c>
      <c r="N22" s="42"/>
      <c r="O22" s="42"/>
      <c r="P22" s="42"/>
    </row>
    <row r="23" spans="1:13" ht="12.75" customHeight="1">
      <c r="A23" s="137" t="s">
        <v>103</v>
      </c>
      <c r="B23" s="48">
        <v>1</v>
      </c>
      <c r="C23" s="49">
        <v>5</v>
      </c>
      <c r="D23" s="48">
        <v>6</v>
      </c>
      <c r="E23" s="49">
        <v>0</v>
      </c>
      <c r="F23" s="49">
        <v>0</v>
      </c>
      <c r="G23" s="50">
        <v>0</v>
      </c>
      <c r="H23" s="51">
        <v>1</v>
      </c>
      <c r="I23" s="49">
        <v>5</v>
      </c>
      <c r="J23" s="50">
        <v>6</v>
      </c>
      <c r="K23" s="54">
        <f t="shared" si="0"/>
        <v>0</v>
      </c>
      <c r="L23" s="52">
        <f t="shared" si="2"/>
        <v>0</v>
      </c>
      <c r="M23" s="55">
        <f t="shared" si="1"/>
        <v>0</v>
      </c>
    </row>
    <row r="24" spans="1:13" ht="12.75" customHeight="1">
      <c r="A24" s="137"/>
      <c r="B24" s="48"/>
      <c r="C24" s="49"/>
      <c r="D24" s="48"/>
      <c r="E24" s="49"/>
      <c r="F24" s="49"/>
      <c r="G24" s="50"/>
      <c r="H24" s="51"/>
      <c r="I24" s="49"/>
      <c r="J24" s="50"/>
      <c r="K24" s="54"/>
      <c r="L24" s="52"/>
      <c r="M24" s="55"/>
    </row>
    <row r="25" spans="1:13" ht="12.75" customHeight="1">
      <c r="A25" s="137" t="s">
        <v>23</v>
      </c>
      <c r="B25" s="48">
        <f>SUM(B5:B23)</f>
        <v>24</v>
      </c>
      <c r="C25" s="49">
        <f>SUM(C5:C23)</f>
        <v>34</v>
      </c>
      <c r="D25" s="48">
        <f>SUM(B25:C25)</f>
        <v>58</v>
      </c>
      <c r="E25" s="49">
        <f>SUM(E5:E23)</f>
        <v>3</v>
      </c>
      <c r="F25" s="49">
        <f>SUM(F5:F23)</f>
        <v>3</v>
      </c>
      <c r="G25" s="50">
        <f>SUM(E25:F25)</f>
        <v>6</v>
      </c>
      <c r="H25" s="51">
        <f>SUM(H5:H23)</f>
        <v>21</v>
      </c>
      <c r="I25" s="49">
        <f>SUM(I5:I23)</f>
        <v>31</v>
      </c>
      <c r="J25" s="50">
        <f>SUM(H25:I25)</f>
        <v>52</v>
      </c>
      <c r="K25" s="54">
        <f>ROUND(E25/B25*100,2)</f>
        <v>12.5</v>
      </c>
      <c r="L25" s="52">
        <f>ROUND(F25/C25*100,2)</f>
        <v>8.82</v>
      </c>
      <c r="M25" s="55">
        <f>ROUND(G25/D25*100,2)</f>
        <v>10.34</v>
      </c>
    </row>
    <row r="26" spans="1:13" ht="12.75" customHeight="1">
      <c r="A26" s="137"/>
      <c r="B26" s="48"/>
      <c r="C26" s="49"/>
      <c r="D26" s="48"/>
      <c r="E26" s="49"/>
      <c r="F26" s="49"/>
      <c r="G26" s="50"/>
      <c r="H26" s="51"/>
      <c r="I26" s="49"/>
      <c r="J26" s="50"/>
      <c r="K26" s="54"/>
      <c r="L26" s="52"/>
      <c r="M26" s="55"/>
    </row>
    <row r="27" spans="1:13" ht="12.75" customHeight="1">
      <c r="A27" s="137" t="s">
        <v>0</v>
      </c>
      <c r="B27" s="48">
        <v>24</v>
      </c>
      <c r="C27" s="49">
        <v>36</v>
      </c>
      <c r="D27" s="50">
        <v>60</v>
      </c>
      <c r="E27" s="49">
        <v>5</v>
      </c>
      <c r="F27" s="49">
        <v>8</v>
      </c>
      <c r="G27" s="50">
        <v>13</v>
      </c>
      <c r="H27" s="51">
        <v>19</v>
      </c>
      <c r="I27" s="49">
        <v>28</v>
      </c>
      <c r="J27" s="50">
        <v>47</v>
      </c>
      <c r="K27" s="54">
        <f>ROUND(E27/B27*100,2)</f>
        <v>20.83</v>
      </c>
      <c r="L27" s="52">
        <f>ROUND(F27/C27*100,2)</f>
        <v>22.22</v>
      </c>
      <c r="M27" s="55">
        <f>ROUND(G27/D27*100,2)</f>
        <v>21.67</v>
      </c>
    </row>
    <row r="28" spans="1:13" ht="12.75" customHeight="1">
      <c r="A28" s="137"/>
      <c r="B28" s="48"/>
      <c r="C28" s="49"/>
      <c r="D28" s="48"/>
      <c r="E28" s="49"/>
      <c r="F28" s="49"/>
      <c r="G28" s="50"/>
      <c r="H28" s="51"/>
      <c r="I28" s="49"/>
      <c r="J28" s="50"/>
      <c r="K28" s="54"/>
      <c r="L28" s="52"/>
      <c r="M28" s="55"/>
    </row>
    <row r="29" spans="1:13" ht="12.75" customHeight="1">
      <c r="A29" s="137" t="s">
        <v>84</v>
      </c>
      <c r="B29" s="51">
        <f>SUM(B25,B27)</f>
        <v>48</v>
      </c>
      <c r="C29" s="49">
        <f>SUM(C25,C27)</f>
        <v>70</v>
      </c>
      <c r="D29" s="48">
        <f>SUM(B29:C29)</f>
        <v>118</v>
      </c>
      <c r="E29" s="49">
        <f>SUM(E25,E27)</f>
        <v>8</v>
      </c>
      <c r="F29" s="49">
        <f>SUM(F25,F27)</f>
        <v>11</v>
      </c>
      <c r="G29" s="50">
        <f>SUM(E29:F29)</f>
        <v>19</v>
      </c>
      <c r="H29" s="51">
        <f>SUM(H25,H27)</f>
        <v>40</v>
      </c>
      <c r="I29" s="49">
        <f>SUM(I25,I27)</f>
        <v>59</v>
      </c>
      <c r="J29" s="50">
        <f>SUM(H29:I29)</f>
        <v>99</v>
      </c>
      <c r="K29" s="54">
        <f>ROUND(E29/B29*100,2)</f>
        <v>16.67</v>
      </c>
      <c r="L29" s="52">
        <f>ROUND(F29/C29*100,2)</f>
        <v>15.71</v>
      </c>
      <c r="M29" s="55">
        <f>ROUND(G29/D29*100,2)</f>
        <v>16.1</v>
      </c>
    </row>
    <row r="30" spans="1:13" ht="12.75" customHeight="1">
      <c r="A30" s="137"/>
      <c r="B30" s="48"/>
      <c r="C30" s="49"/>
      <c r="D30" s="48"/>
      <c r="E30" s="49"/>
      <c r="F30" s="49"/>
      <c r="G30" s="50"/>
      <c r="H30" s="51"/>
      <c r="I30" s="49"/>
      <c r="J30" s="50"/>
      <c r="K30" s="54"/>
      <c r="L30" s="52"/>
      <c r="M30" s="55"/>
    </row>
    <row r="31" spans="1:13" ht="12.75" customHeight="1">
      <c r="A31" s="137" t="s">
        <v>24</v>
      </c>
      <c r="B31" s="48">
        <v>363</v>
      </c>
      <c r="C31" s="49">
        <v>415</v>
      </c>
      <c r="D31" s="48">
        <v>778</v>
      </c>
      <c r="E31" s="49">
        <v>33</v>
      </c>
      <c r="F31" s="49">
        <v>37</v>
      </c>
      <c r="G31" s="50">
        <v>70</v>
      </c>
      <c r="H31" s="51">
        <v>330</v>
      </c>
      <c r="I31" s="49">
        <v>378</v>
      </c>
      <c r="J31" s="50">
        <v>708</v>
      </c>
      <c r="K31" s="54">
        <f aca="true" t="shared" si="3" ref="K31:M33">ROUND(E31/B31*100,2)</f>
        <v>9.09</v>
      </c>
      <c r="L31" s="52">
        <f t="shared" si="3"/>
        <v>8.92</v>
      </c>
      <c r="M31" s="55">
        <f t="shared" si="3"/>
        <v>9</v>
      </c>
    </row>
    <row r="32" spans="1:13" ht="12.75" customHeight="1">
      <c r="A32" s="137" t="s">
        <v>1</v>
      </c>
      <c r="B32" s="48">
        <v>808</v>
      </c>
      <c r="C32" s="49">
        <v>1182</v>
      </c>
      <c r="D32" s="48">
        <v>1990</v>
      </c>
      <c r="E32" s="49">
        <v>190</v>
      </c>
      <c r="F32" s="49">
        <v>206</v>
      </c>
      <c r="G32" s="50">
        <v>396</v>
      </c>
      <c r="H32" s="51">
        <v>618</v>
      </c>
      <c r="I32" s="49">
        <v>976</v>
      </c>
      <c r="J32" s="50">
        <v>1594</v>
      </c>
      <c r="K32" s="54">
        <f t="shared" si="3"/>
        <v>23.51</v>
      </c>
      <c r="L32" s="52">
        <f t="shared" si="3"/>
        <v>17.43</v>
      </c>
      <c r="M32" s="55">
        <f t="shared" si="3"/>
        <v>19.9</v>
      </c>
    </row>
    <row r="33" spans="1:13" ht="12.75" customHeight="1" thickBot="1">
      <c r="A33" s="138" t="s">
        <v>2</v>
      </c>
      <c r="B33" s="71">
        <f>SUM(B31:B32)</f>
        <v>1171</v>
      </c>
      <c r="C33" s="72">
        <f>SUM(C31:C32)</f>
        <v>1597</v>
      </c>
      <c r="D33" s="71">
        <f>SUM(B33:C33)</f>
        <v>2768</v>
      </c>
      <c r="E33" s="72">
        <f>SUM(E31:E32)</f>
        <v>223</v>
      </c>
      <c r="F33" s="72">
        <f>SUM(F31:F32)</f>
        <v>243</v>
      </c>
      <c r="G33" s="73">
        <f>SUM(E33:F33)</f>
        <v>466</v>
      </c>
      <c r="H33" s="74">
        <f>SUM(H31:H32)</f>
        <v>948</v>
      </c>
      <c r="I33" s="72">
        <f>SUM(I31:I32)</f>
        <v>1354</v>
      </c>
      <c r="J33" s="73">
        <f>SUM(H33:I33)</f>
        <v>2302</v>
      </c>
      <c r="K33" s="75">
        <f t="shared" si="3"/>
        <v>19.04</v>
      </c>
      <c r="L33" s="76">
        <f t="shared" si="3"/>
        <v>15.22</v>
      </c>
      <c r="M33" s="77">
        <f t="shared" si="3"/>
        <v>16.84</v>
      </c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4" r:id="rId1"/>
  <ignoredErrors>
    <ignoredError sqref="D25:D26 G25:G26 D28:D30 G28:G30 D33 G33" formula="1"/>
    <ignoredError sqref="K24:M25 K7:M7 K9:M10 L8:M8 K12:M16 K19:M20 K6 M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SheetLayoutView="100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G13" sqref="G13"/>
    </sheetView>
  </sheetViews>
  <sheetFormatPr defaultColWidth="9.00390625" defaultRowHeight="13.5"/>
  <cols>
    <col min="1" max="1" width="9.00390625" style="121" customWidth="1"/>
    <col min="2" max="7" width="8.625" style="121" customWidth="1"/>
    <col min="8" max="11" width="9.625" style="121" customWidth="1"/>
    <col min="12" max="14" width="7.375" style="121" customWidth="1"/>
    <col min="15" max="16384" width="9.00390625" style="121" customWidth="1"/>
  </cols>
  <sheetData>
    <row r="1" spans="1:14" ht="13.5">
      <c r="A1" s="176" t="s">
        <v>74</v>
      </c>
      <c r="B1" s="176"/>
      <c r="C1" s="176"/>
      <c r="J1" s="122"/>
      <c r="K1" s="122"/>
      <c r="M1" s="122"/>
      <c r="N1" s="122"/>
    </row>
    <row r="2" spans="1:14" ht="18.75" customHeight="1" thickBot="1">
      <c r="A2" s="177"/>
      <c r="B2" s="177"/>
      <c r="C2" s="177"/>
      <c r="M2" s="171" t="s">
        <v>105</v>
      </c>
      <c r="N2" s="171"/>
    </row>
    <row r="3" spans="1:14" ht="13.5" customHeight="1">
      <c r="A3" s="178" t="s">
        <v>56</v>
      </c>
      <c r="B3" s="113">
        <v>1</v>
      </c>
      <c r="C3" s="113">
        <v>2</v>
      </c>
      <c r="D3" s="113">
        <v>3</v>
      </c>
      <c r="E3" s="113">
        <v>4</v>
      </c>
      <c r="F3" s="113">
        <v>5</v>
      </c>
      <c r="G3" s="113">
        <v>6</v>
      </c>
      <c r="H3" s="163" t="s">
        <v>35</v>
      </c>
      <c r="I3" s="163" t="s">
        <v>36</v>
      </c>
      <c r="J3" s="163" t="s">
        <v>37</v>
      </c>
      <c r="K3" s="163" t="s">
        <v>38</v>
      </c>
      <c r="L3" s="165" t="s">
        <v>123</v>
      </c>
      <c r="M3" s="166"/>
      <c r="N3" s="167"/>
    </row>
    <row r="4" spans="1:14" ht="12" customHeight="1">
      <c r="A4" s="179"/>
      <c r="B4" s="114" t="s">
        <v>65</v>
      </c>
      <c r="C4" s="115"/>
      <c r="D4" s="114" t="s">
        <v>65</v>
      </c>
      <c r="E4" s="114"/>
      <c r="F4" s="115"/>
      <c r="G4" s="115"/>
      <c r="H4" s="181"/>
      <c r="I4" s="164"/>
      <c r="J4" s="164"/>
      <c r="K4" s="164"/>
      <c r="L4" s="168"/>
      <c r="M4" s="169"/>
      <c r="N4" s="170"/>
    </row>
    <row r="5" spans="1:14" ht="15.75" customHeight="1">
      <c r="A5" s="179"/>
      <c r="B5" s="116" t="s">
        <v>106</v>
      </c>
      <c r="C5" s="116" t="s">
        <v>107</v>
      </c>
      <c r="D5" s="116" t="s">
        <v>108</v>
      </c>
      <c r="E5" s="116" t="s">
        <v>109</v>
      </c>
      <c r="F5" s="116" t="s">
        <v>110</v>
      </c>
      <c r="G5" s="116" t="s">
        <v>111</v>
      </c>
      <c r="H5" s="164"/>
      <c r="I5" s="164"/>
      <c r="J5" s="164"/>
      <c r="K5" s="164"/>
      <c r="L5" s="172" t="s">
        <v>39</v>
      </c>
      <c r="M5" s="172" t="s">
        <v>40</v>
      </c>
      <c r="N5" s="174" t="s">
        <v>41</v>
      </c>
    </row>
    <row r="6" spans="1:14" ht="18.75" customHeight="1">
      <c r="A6" s="180"/>
      <c r="B6" s="117" t="s">
        <v>79</v>
      </c>
      <c r="C6" s="117" t="s">
        <v>80</v>
      </c>
      <c r="D6" s="117" t="s">
        <v>81</v>
      </c>
      <c r="E6" s="117" t="s">
        <v>83</v>
      </c>
      <c r="F6" s="117" t="s">
        <v>82</v>
      </c>
      <c r="G6" s="117" t="s">
        <v>112</v>
      </c>
      <c r="H6" s="118" t="s">
        <v>44</v>
      </c>
      <c r="I6" s="118" t="s">
        <v>42</v>
      </c>
      <c r="J6" s="119" t="s">
        <v>43</v>
      </c>
      <c r="K6" s="120" t="s">
        <v>45</v>
      </c>
      <c r="L6" s="173"/>
      <c r="M6" s="173"/>
      <c r="N6" s="175"/>
    </row>
    <row r="7" spans="1:14" ht="18" customHeight="1">
      <c r="A7" s="123" t="s">
        <v>104</v>
      </c>
      <c r="B7" s="78">
        <v>296</v>
      </c>
      <c r="C7" s="78">
        <v>18</v>
      </c>
      <c r="D7" s="78">
        <v>399</v>
      </c>
      <c r="E7" s="78">
        <v>75</v>
      </c>
      <c r="F7" s="78">
        <v>65</v>
      </c>
      <c r="G7" s="78">
        <v>86</v>
      </c>
      <c r="H7" s="78">
        <f aca="true" t="shared" si="0" ref="H7:H25">SUM(B7:G7)</f>
        <v>939</v>
      </c>
      <c r="I7" s="79">
        <v>51</v>
      </c>
      <c r="J7" s="78">
        <f aca="true" t="shared" si="1" ref="J7:J25">SUM(H7:I7)</f>
        <v>990</v>
      </c>
      <c r="K7" s="78">
        <v>990</v>
      </c>
      <c r="L7" s="124">
        <v>0</v>
      </c>
      <c r="M7" s="124">
        <v>0</v>
      </c>
      <c r="N7" s="125">
        <v>0</v>
      </c>
    </row>
    <row r="8" spans="1:14" ht="18" customHeight="1">
      <c r="A8" s="123" t="s">
        <v>86</v>
      </c>
      <c r="B8" s="78">
        <v>457</v>
      </c>
      <c r="C8" s="78">
        <v>21</v>
      </c>
      <c r="D8" s="78">
        <v>735</v>
      </c>
      <c r="E8" s="78">
        <v>201</v>
      </c>
      <c r="F8" s="78">
        <v>82</v>
      </c>
      <c r="G8" s="78">
        <v>143</v>
      </c>
      <c r="H8" s="78">
        <f t="shared" si="0"/>
        <v>1639</v>
      </c>
      <c r="I8" s="79">
        <v>77</v>
      </c>
      <c r="J8" s="78">
        <f t="shared" si="1"/>
        <v>1716</v>
      </c>
      <c r="K8" s="78">
        <v>1716</v>
      </c>
      <c r="L8" s="124">
        <v>0</v>
      </c>
      <c r="M8" s="124">
        <v>0</v>
      </c>
      <c r="N8" s="125">
        <v>0</v>
      </c>
    </row>
    <row r="9" spans="1:14" ht="18" customHeight="1">
      <c r="A9" s="123" t="s">
        <v>87</v>
      </c>
      <c r="B9" s="78">
        <v>539</v>
      </c>
      <c r="C9" s="78">
        <v>17</v>
      </c>
      <c r="D9" s="78">
        <v>650</v>
      </c>
      <c r="E9" s="78">
        <v>216</v>
      </c>
      <c r="F9" s="78">
        <v>92</v>
      </c>
      <c r="G9" s="78">
        <v>217</v>
      </c>
      <c r="H9" s="78">
        <f t="shared" si="0"/>
        <v>1731</v>
      </c>
      <c r="I9" s="79">
        <v>106</v>
      </c>
      <c r="J9" s="78">
        <f t="shared" si="1"/>
        <v>1837</v>
      </c>
      <c r="K9" s="78">
        <v>1837</v>
      </c>
      <c r="L9" s="124">
        <v>0</v>
      </c>
      <c r="M9" s="124">
        <v>0</v>
      </c>
      <c r="N9" s="125">
        <v>0</v>
      </c>
    </row>
    <row r="10" spans="1:14" ht="18" customHeight="1">
      <c r="A10" s="123" t="s">
        <v>88</v>
      </c>
      <c r="B10" s="78">
        <v>935</v>
      </c>
      <c r="C10" s="78">
        <v>25</v>
      </c>
      <c r="D10" s="78">
        <v>1091</v>
      </c>
      <c r="E10" s="78">
        <v>327</v>
      </c>
      <c r="F10" s="78">
        <v>191</v>
      </c>
      <c r="G10" s="78">
        <v>296</v>
      </c>
      <c r="H10" s="78">
        <f t="shared" si="0"/>
        <v>2865</v>
      </c>
      <c r="I10" s="79">
        <v>167</v>
      </c>
      <c r="J10" s="78">
        <f t="shared" si="1"/>
        <v>3032</v>
      </c>
      <c r="K10" s="78">
        <v>3032</v>
      </c>
      <c r="L10" s="124">
        <v>0</v>
      </c>
      <c r="M10" s="124">
        <v>0</v>
      </c>
      <c r="N10" s="125">
        <v>0</v>
      </c>
    </row>
    <row r="11" spans="1:14" ht="18" customHeight="1">
      <c r="A11" s="123" t="s">
        <v>89</v>
      </c>
      <c r="B11" s="78">
        <v>646</v>
      </c>
      <c r="C11" s="78">
        <v>21</v>
      </c>
      <c r="D11" s="78">
        <v>870</v>
      </c>
      <c r="E11" s="78">
        <v>319</v>
      </c>
      <c r="F11" s="78">
        <v>240</v>
      </c>
      <c r="G11" s="78">
        <v>287</v>
      </c>
      <c r="H11" s="78">
        <f t="shared" si="0"/>
        <v>2383</v>
      </c>
      <c r="I11" s="79">
        <v>101</v>
      </c>
      <c r="J11" s="78">
        <f t="shared" si="1"/>
        <v>2484</v>
      </c>
      <c r="K11" s="78">
        <v>2484</v>
      </c>
      <c r="L11" s="124">
        <v>0</v>
      </c>
      <c r="M11" s="124">
        <v>0</v>
      </c>
      <c r="N11" s="125">
        <v>0</v>
      </c>
    </row>
    <row r="12" spans="1:14" ht="18" customHeight="1">
      <c r="A12" s="123" t="s">
        <v>90</v>
      </c>
      <c r="B12" s="78">
        <v>369</v>
      </c>
      <c r="C12" s="78">
        <v>12</v>
      </c>
      <c r="D12" s="78">
        <v>590</v>
      </c>
      <c r="E12" s="78">
        <v>61</v>
      </c>
      <c r="F12" s="78">
        <v>96</v>
      </c>
      <c r="G12" s="78">
        <v>117</v>
      </c>
      <c r="H12" s="78">
        <f t="shared" si="0"/>
        <v>1245</v>
      </c>
      <c r="I12" s="79">
        <v>65</v>
      </c>
      <c r="J12" s="78">
        <f t="shared" si="1"/>
        <v>1310</v>
      </c>
      <c r="K12" s="78">
        <v>1310</v>
      </c>
      <c r="L12" s="124">
        <v>0</v>
      </c>
      <c r="M12" s="124">
        <v>0</v>
      </c>
      <c r="N12" s="125">
        <v>0</v>
      </c>
    </row>
    <row r="13" spans="1:14" ht="18" customHeight="1">
      <c r="A13" s="123" t="s">
        <v>91</v>
      </c>
      <c r="B13" s="78">
        <v>198</v>
      </c>
      <c r="C13" s="78">
        <v>3</v>
      </c>
      <c r="D13" s="78">
        <v>446</v>
      </c>
      <c r="E13" s="78">
        <v>72</v>
      </c>
      <c r="F13" s="78">
        <v>61</v>
      </c>
      <c r="G13" s="78">
        <v>76</v>
      </c>
      <c r="H13" s="78">
        <f t="shared" si="0"/>
        <v>856</v>
      </c>
      <c r="I13" s="79">
        <v>26</v>
      </c>
      <c r="J13" s="78">
        <f t="shared" si="1"/>
        <v>882</v>
      </c>
      <c r="K13" s="78">
        <v>882</v>
      </c>
      <c r="L13" s="124">
        <v>0</v>
      </c>
      <c r="M13" s="124">
        <v>0</v>
      </c>
      <c r="N13" s="125">
        <v>0</v>
      </c>
    </row>
    <row r="14" spans="1:14" ht="18" customHeight="1">
      <c r="A14" s="123" t="s">
        <v>92</v>
      </c>
      <c r="B14" s="78">
        <v>412</v>
      </c>
      <c r="C14" s="78">
        <v>18</v>
      </c>
      <c r="D14" s="78">
        <v>584</v>
      </c>
      <c r="E14" s="78">
        <v>103</v>
      </c>
      <c r="F14" s="78">
        <v>94</v>
      </c>
      <c r="G14" s="78">
        <v>121</v>
      </c>
      <c r="H14" s="78">
        <f t="shared" si="0"/>
        <v>1332</v>
      </c>
      <c r="I14" s="79">
        <v>60</v>
      </c>
      <c r="J14" s="78">
        <f t="shared" si="1"/>
        <v>1392</v>
      </c>
      <c r="K14" s="78">
        <v>1392</v>
      </c>
      <c r="L14" s="124">
        <v>0</v>
      </c>
      <c r="M14" s="124">
        <v>0</v>
      </c>
      <c r="N14" s="125">
        <v>0</v>
      </c>
    </row>
    <row r="15" spans="1:14" ht="18" customHeight="1">
      <c r="A15" s="123" t="s">
        <v>93</v>
      </c>
      <c r="B15" s="78">
        <v>453</v>
      </c>
      <c r="C15" s="78">
        <v>15</v>
      </c>
      <c r="D15" s="78">
        <v>1012</v>
      </c>
      <c r="E15" s="78">
        <v>85</v>
      </c>
      <c r="F15" s="78">
        <v>116</v>
      </c>
      <c r="G15" s="78">
        <v>145</v>
      </c>
      <c r="H15" s="78">
        <f t="shared" si="0"/>
        <v>1826</v>
      </c>
      <c r="I15" s="79">
        <v>98</v>
      </c>
      <c r="J15" s="78">
        <f t="shared" si="1"/>
        <v>1924</v>
      </c>
      <c r="K15" s="78">
        <v>1924</v>
      </c>
      <c r="L15" s="124">
        <v>0</v>
      </c>
      <c r="M15" s="124">
        <v>0</v>
      </c>
      <c r="N15" s="125">
        <v>0</v>
      </c>
    </row>
    <row r="16" spans="1:14" ht="18" customHeight="1">
      <c r="A16" s="123" t="s">
        <v>94</v>
      </c>
      <c r="B16" s="78">
        <v>1719</v>
      </c>
      <c r="C16" s="78">
        <v>72</v>
      </c>
      <c r="D16" s="78">
        <v>3339</v>
      </c>
      <c r="E16" s="78">
        <v>787</v>
      </c>
      <c r="F16" s="78">
        <v>560</v>
      </c>
      <c r="G16" s="78">
        <v>835</v>
      </c>
      <c r="H16" s="78">
        <f t="shared" si="0"/>
        <v>7312</v>
      </c>
      <c r="I16" s="79">
        <v>418</v>
      </c>
      <c r="J16" s="78">
        <f t="shared" si="1"/>
        <v>7730</v>
      </c>
      <c r="K16" s="78">
        <v>7730</v>
      </c>
      <c r="L16" s="124">
        <v>0</v>
      </c>
      <c r="M16" s="124">
        <v>0</v>
      </c>
      <c r="N16" s="125">
        <v>0</v>
      </c>
    </row>
    <row r="17" spans="1:14" ht="18" customHeight="1">
      <c r="A17" s="123" t="s">
        <v>95</v>
      </c>
      <c r="B17" s="78">
        <v>1009</v>
      </c>
      <c r="C17" s="78">
        <v>34</v>
      </c>
      <c r="D17" s="78">
        <v>1505</v>
      </c>
      <c r="E17" s="78">
        <v>177</v>
      </c>
      <c r="F17" s="78">
        <v>152</v>
      </c>
      <c r="G17" s="78">
        <v>235</v>
      </c>
      <c r="H17" s="78">
        <f t="shared" si="0"/>
        <v>3112</v>
      </c>
      <c r="I17" s="79">
        <v>133</v>
      </c>
      <c r="J17" s="78">
        <f t="shared" si="1"/>
        <v>3245</v>
      </c>
      <c r="K17" s="78">
        <v>3245</v>
      </c>
      <c r="L17" s="124">
        <v>0</v>
      </c>
      <c r="M17" s="124">
        <v>0</v>
      </c>
      <c r="N17" s="125">
        <v>0</v>
      </c>
    </row>
    <row r="18" spans="1:14" ht="18" customHeight="1">
      <c r="A18" s="123" t="s">
        <v>96</v>
      </c>
      <c r="B18" s="78">
        <v>1525</v>
      </c>
      <c r="C18" s="78">
        <v>112</v>
      </c>
      <c r="D18" s="78">
        <v>3160</v>
      </c>
      <c r="E18" s="78">
        <v>630</v>
      </c>
      <c r="F18" s="78">
        <v>432</v>
      </c>
      <c r="G18" s="78">
        <v>500</v>
      </c>
      <c r="H18" s="78">
        <f t="shared" si="0"/>
        <v>6359</v>
      </c>
      <c r="I18" s="79">
        <v>455</v>
      </c>
      <c r="J18" s="78">
        <f t="shared" si="1"/>
        <v>6814</v>
      </c>
      <c r="K18" s="78">
        <v>6814</v>
      </c>
      <c r="L18" s="124">
        <v>0</v>
      </c>
      <c r="M18" s="124">
        <v>0</v>
      </c>
      <c r="N18" s="125">
        <v>0</v>
      </c>
    </row>
    <row r="19" spans="1:14" ht="18" customHeight="1">
      <c r="A19" s="123" t="s">
        <v>97</v>
      </c>
      <c r="B19" s="78">
        <v>265</v>
      </c>
      <c r="C19" s="78">
        <v>23</v>
      </c>
      <c r="D19" s="78">
        <v>553</v>
      </c>
      <c r="E19" s="78">
        <v>80</v>
      </c>
      <c r="F19" s="78">
        <v>59</v>
      </c>
      <c r="G19" s="78">
        <v>71</v>
      </c>
      <c r="H19" s="78">
        <f t="shared" si="0"/>
        <v>1051</v>
      </c>
      <c r="I19" s="79">
        <v>49</v>
      </c>
      <c r="J19" s="78">
        <f t="shared" si="1"/>
        <v>1100</v>
      </c>
      <c r="K19" s="78">
        <v>1100</v>
      </c>
      <c r="L19" s="124">
        <v>0</v>
      </c>
      <c r="M19" s="124">
        <v>0</v>
      </c>
      <c r="N19" s="125">
        <v>0</v>
      </c>
    </row>
    <row r="20" spans="1:14" ht="18" customHeight="1">
      <c r="A20" s="123" t="s">
        <v>98</v>
      </c>
      <c r="B20" s="78">
        <v>192</v>
      </c>
      <c r="C20" s="78">
        <v>10</v>
      </c>
      <c r="D20" s="78">
        <v>353</v>
      </c>
      <c r="E20" s="78">
        <v>30</v>
      </c>
      <c r="F20" s="78">
        <v>26</v>
      </c>
      <c r="G20" s="78">
        <v>33</v>
      </c>
      <c r="H20" s="78">
        <f t="shared" si="0"/>
        <v>644</v>
      </c>
      <c r="I20" s="79">
        <v>31</v>
      </c>
      <c r="J20" s="78">
        <f t="shared" si="1"/>
        <v>675</v>
      </c>
      <c r="K20" s="78">
        <v>675</v>
      </c>
      <c r="L20" s="124">
        <v>0</v>
      </c>
      <c r="M20" s="124">
        <v>0</v>
      </c>
      <c r="N20" s="125">
        <v>0</v>
      </c>
    </row>
    <row r="21" spans="1:14" ht="18" customHeight="1">
      <c r="A21" s="123" t="s">
        <v>99</v>
      </c>
      <c r="B21" s="78">
        <v>290</v>
      </c>
      <c r="C21" s="78">
        <v>13</v>
      </c>
      <c r="D21" s="78">
        <v>625</v>
      </c>
      <c r="E21" s="78">
        <v>68</v>
      </c>
      <c r="F21" s="78">
        <v>61</v>
      </c>
      <c r="G21" s="78">
        <v>130</v>
      </c>
      <c r="H21" s="78">
        <f t="shared" si="0"/>
        <v>1187</v>
      </c>
      <c r="I21" s="79">
        <v>80</v>
      </c>
      <c r="J21" s="78">
        <f t="shared" si="1"/>
        <v>1267</v>
      </c>
      <c r="K21" s="78">
        <v>1267</v>
      </c>
      <c r="L21" s="124">
        <v>0</v>
      </c>
      <c r="M21" s="124">
        <v>0</v>
      </c>
      <c r="N21" s="125">
        <v>0</v>
      </c>
    </row>
    <row r="22" spans="1:14" ht="18" customHeight="1">
      <c r="A22" s="123" t="s">
        <v>100</v>
      </c>
      <c r="B22" s="78">
        <v>343</v>
      </c>
      <c r="C22" s="78">
        <v>65</v>
      </c>
      <c r="D22" s="78">
        <v>717</v>
      </c>
      <c r="E22" s="78">
        <v>202</v>
      </c>
      <c r="F22" s="78">
        <v>96</v>
      </c>
      <c r="G22" s="78">
        <v>178</v>
      </c>
      <c r="H22" s="78">
        <f t="shared" si="0"/>
        <v>1601</v>
      </c>
      <c r="I22" s="79">
        <v>107</v>
      </c>
      <c r="J22" s="78">
        <f t="shared" si="1"/>
        <v>1708</v>
      </c>
      <c r="K22" s="78">
        <v>1708</v>
      </c>
      <c r="L22" s="124">
        <v>0</v>
      </c>
      <c r="M22" s="124">
        <v>0</v>
      </c>
      <c r="N22" s="125">
        <v>0</v>
      </c>
    </row>
    <row r="23" spans="1:14" ht="18" customHeight="1">
      <c r="A23" s="123" t="s">
        <v>101</v>
      </c>
      <c r="B23" s="78">
        <v>373</v>
      </c>
      <c r="C23" s="78">
        <v>24</v>
      </c>
      <c r="D23" s="78">
        <v>679</v>
      </c>
      <c r="E23" s="78">
        <v>325</v>
      </c>
      <c r="F23" s="78">
        <v>101</v>
      </c>
      <c r="G23" s="78">
        <v>155</v>
      </c>
      <c r="H23" s="78">
        <f t="shared" si="0"/>
        <v>1657</v>
      </c>
      <c r="I23" s="79">
        <v>100</v>
      </c>
      <c r="J23" s="78">
        <f t="shared" si="1"/>
        <v>1757</v>
      </c>
      <c r="K23" s="78">
        <v>1757</v>
      </c>
      <c r="L23" s="124">
        <v>0</v>
      </c>
      <c r="M23" s="124">
        <v>0</v>
      </c>
      <c r="N23" s="125">
        <v>0</v>
      </c>
    </row>
    <row r="24" spans="1:14" ht="18" customHeight="1">
      <c r="A24" s="123" t="s">
        <v>102</v>
      </c>
      <c r="B24" s="78">
        <v>2444</v>
      </c>
      <c r="C24" s="78">
        <v>75</v>
      </c>
      <c r="D24" s="78">
        <v>3465</v>
      </c>
      <c r="E24" s="78">
        <v>1217</v>
      </c>
      <c r="F24" s="78">
        <v>561</v>
      </c>
      <c r="G24" s="78">
        <v>928</v>
      </c>
      <c r="H24" s="78">
        <f t="shared" si="0"/>
        <v>8690</v>
      </c>
      <c r="I24" s="79">
        <v>347</v>
      </c>
      <c r="J24" s="78">
        <f t="shared" si="1"/>
        <v>9037</v>
      </c>
      <c r="K24" s="78">
        <v>9037</v>
      </c>
      <c r="L24" s="124">
        <v>0</v>
      </c>
      <c r="M24" s="124">
        <v>0</v>
      </c>
      <c r="N24" s="125">
        <v>0</v>
      </c>
    </row>
    <row r="25" spans="1:14" ht="18" customHeight="1">
      <c r="A25" s="123" t="s">
        <v>103</v>
      </c>
      <c r="B25" s="78">
        <v>186</v>
      </c>
      <c r="C25" s="78">
        <v>5</v>
      </c>
      <c r="D25" s="78">
        <v>255</v>
      </c>
      <c r="E25" s="78">
        <v>87</v>
      </c>
      <c r="F25" s="78">
        <v>59</v>
      </c>
      <c r="G25" s="78">
        <v>68</v>
      </c>
      <c r="H25" s="78">
        <f t="shared" si="0"/>
        <v>660</v>
      </c>
      <c r="I25" s="79">
        <v>43</v>
      </c>
      <c r="J25" s="78">
        <f t="shared" si="1"/>
        <v>703</v>
      </c>
      <c r="K25" s="78">
        <v>703</v>
      </c>
      <c r="L25" s="124">
        <v>0</v>
      </c>
      <c r="M25" s="124">
        <v>0</v>
      </c>
      <c r="N25" s="125">
        <v>0</v>
      </c>
    </row>
    <row r="26" spans="1:14" ht="18" customHeight="1">
      <c r="A26" s="123"/>
      <c r="B26" s="78"/>
      <c r="C26" s="78"/>
      <c r="D26" s="78"/>
      <c r="E26" s="78"/>
      <c r="F26" s="78"/>
      <c r="G26" s="78"/>
      <c r="H26" s="79"/>
      <c r="I26" s="79"/>
      <c r="J26" s="78"/>
      <c r="K26" s="79"/>
      <c r="L26" s="124"/>
      <c r="M26" s="124"/>
      <c r="N26" s="125"/>
    </row>
    <row r="27" spans="1:14" ht="18" customHeight="1">
      <c r="A27" s="123" t="s">
        <v>23</v>
      </c>
      <c r="B27" s="78">
        <f>SUM(B7:B25)</f>
        <v>12651</v>
      </c>
      <c r="C27" s="78">
        <f aca="true" t="shared" si="2" ref="C27:N27">SUM(C7:C25)</f>
        <v>583</v>
      </c>
      <c r="D27" s="78">
        <f t="shared" si="2"/>
        <v>21028</v>
      </c>
      <c r="E27" s="78">
        <f t="shared" si="2"/>
        <v>5062</v>
      </c>
      <c r="F27" s="78">
        <f t="shared" si="2"/>
        <v>3144</v>
      </c>
      <c r="G27" s="78">
        <f t="shared" si="2"/>
        <v>4621</v>
      </c>
      <c r="H27" s="78">
        <f>SUM(H7:H25)</f>
        <v>47089</v>
      </c>
      <c r="I27" s="78">
        <f t="shared" si="2"/>
        <v>2514</v>
      </c>
      <c r="J27" s="78">
        <f>SUM(H27:I27)</f>
        <v>49603</v>
      </c>
      <c r="K27" s="78">
        <f t="shared" si="2"/>
        <v>49603</v>
      </c>
      <c r="L27" s="124">
        <f t="shared" si="2"/>
        <v>0</v>
      </c>
      <c r="M27" s="124">
        <f t="shared" si="2"/>
        <v>0</v>
      </c>
      <c r="N27" s="125">
        <f t="shared" si="2"/>
        <v>0</v>
      </c>
    </row>
    <row r="28" spans="1:14" ht="18" customHeight="1">
      <c r="A28" s="12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124"/>
      <c r="M28" s="124"/>
      <c r="N28" s="125"/>
    </row>
    <row r="29" spans="1:14" ht="18" customHeight="1">
      <c r="A29" s="123" t="s">
        <v>0</v>
      </c>
      <c r="B29" s="78">
        <v>13677</v>
      </c>
      <c r="C29" s="78">
        <v>583</v>
      </c>
      <c r="D29" s="78">
        <v>20100</v>
      </c>
      <c r="E29" s="78">
        <v>9872</v>
      </c>
      <c r="F29" s="78">
        <v>5375</v>
      </c>
      <c r="G29" s="78">
        <v>6591</v>
      </c>
      <c r="H29" s="78">
        <f>SUM(B29:G29)</f>
        <v>56198</v>
      </c>
      <c r="I29" s="78">
        <v>2517</v>
      </c>
      <c r="J29" s="78">
        <f>SUM(H29:I29)</f>
        <v>58715</v>
      </c>
      <c r="K29" s="80">
        <v>58715</v>
      </c>
      <c r="L29" s="124">
        <v>0</v>
      </c>
      <c r="M29" s="124">
        <v>0</v>
      </c>
      <c r="N29" s="125">
        <v>0</v>
      </c>
    </row>
    <row r="30" spans="1:14" ht="18" customHeight="1">
      <c r="A30" s="12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124"/>
      <c r="M30" s="124"/>
      <c r="N30" s="125"/>
    </row>
    <row r="31" spans="1:14" ht="18" customHeight="1">
      <c r="A31" s="126" t="s">
        <v>84</v>
      </c>
      <c r="B31" s="78">
        <f>SUM(B27,B29)</f>
        <v>26328</v>
      </c>
      <c r="C31" s="78">
        <f aca="true" t="shared" si="3" ref="C31:N31">SUM(C27,C29)</f>
        <v>1166</v>
      </c>
      <c r="D31" s="78">
        <f t="shared" si="3"/>
        <v>41128</v>
      </c>
      <c r="E31" s="78">
        <f t="shared" si="3"/>
        <v>14934</v>
      </c>
      <c r="F31" s="78">
        <f t="shared" si="3"/>
        <v>8519</v>
      </c>
      <c r="G31" s="78">
        <f t="shared" si="3"/>
        <v>11212</v>
      </c>
      <c r="H31" s="78">
        <f t="shared" si="3"/>
        <v>103287</v>
      </c>
      <c r="I31" s="78">
        <f t="shared" si="3"/>
        <v>5031</v>
      </c>
      <c r="J31" s="78">
        <f>SUM(H31:I31)</f>
        <v>108318</v>
      </c>
      <c r="K31" s="78">
        <f t="shared" si="3"/>
        <v>108318</v>
      </c>
      <c r="L31" s="124">
        <f t="shared" si="3"/>
        <v>0</v>
      </c>
      <c r="M31" s="124">
        <f t="shared" si="3"/>
        <v>0</v>
      </c>
      <c r="N31" s="125">
        <f t="shared" si="3"/>
        <v>0</v>
      </c>
    </row>
    <row r="32" spans="1:14" ht="18" customHeight="1">
      <c r="A32" s="123"/>
      <c r="B32" s="78"/>
      <c r="C32" s="78"/>
      <c r="D32" s="78"/>
      <c r="E32" s="78"/>
      <c r="F32" s="78"/>
      <c r="G32" s="78"/>
      <c r="H32" s="79"/>
      <c r="I32" s="79"/>
      <c r="J32" s="79"/>
      <c r="K32" s="79"/>
      <c r="L32" s="124"/>
      <c r="M32" s="124"/>
      <c r="N32" s="125"/>
    </row>
    <row r="33" spans="1:14" ht="18" customHeight="1">
      <c r="A33" s="127" t="s">
        <v>24</v>
      </c>
      <c r="B33" s="78">
        <v>128255</v>
      </c>
      <c r="C33" s="78">
        <v>6013</v>
      </c>
      <c r="D33" s="78">
        <v>198316</v>
      </c>
      <c r="E33" s="78">
        <v>45917</v>
      </c>
      <c r="F33" s="78">
        <v>36035</v>
      </c>
      <c r="G33" s="78">
        <v>84234</v>
      </c>
      <c r="H33" s="78">
        <f>SUM(B33:G33)</f>
        <v>498770</v>
      </c>
      <c r="I33" s="78">
        <v>25452</v>
      </c>
      <c r="J33" s="78">
        <f>SUM(H33:I33)</f>
        <v>524222</v>
      </c>
      <c r="K33" s="78">
        <v>524238</v>
      </c>
      <c r="L33" s="124">
        <v>4</v>
      </c>
      <c r="M33" s="124">
        <v>13</v>
      </c>
      <c r="N33" s="125">
        <v>-1</v>
      </c>
    </row>
    <row r="34" spans="1:14" ht="18" customHeight="1">
      <c r="A34" s="128" t="s">
        <v>1</v>
      </c>
      <c r="B34" s="78">
        <v>455740</v>
      </c>
      <c r="C34" s="78">
        <v>17181</v>
      </c>
      <c r="D34" s="78">
        <v>705377</v>
      </c>
      <c r="E34" s="78">
        <v>226185</v>
      </c>
      <c r="F34" s="78">
        <v>225767</v>
      </c>
      <c r="G34" s="78">
        <v>268200</v>
      </c>
      <c r="H34" s="78">
        <f>SUM(B34:G34)</f>
        <v>1898450</v>
      </c>
      <c r="I34" s="78">
        <v>79614</v>
      </c>
      <c r="J34" s="78">
        <f>SUM(H34:I34)</f>
        <v>1978064</v>
      </c>
      <c r="K34" s="78">
        <v>1978122</v>
      </c>
      <c r="L34" s="124">
        <v>3</v>
      </c>
      <c r="M34" s="124">
        <v>55</v>
      </c>
      <c r="N34" s="125">
        <v>0</v>
      </c>
    </row>
    <row r="35" spans="1:14" ht="18" customHeight="1" thickBot="1">
      <c r="A35" s="129" t="s">
        <v>2</v>
      </c>
      <c r="B35" s="81">
        <f>SUM(B33:B34)</f>
        <v>583995</v>
      </c>
      <c r="C35" s="81">
        <f aca="true" t="shared" si="4" ref="C35:K35">SUM(C33:C34)</f>
        <v>23194</v>
      </c>
      <c r="D35" s="81">
        <f t="shared" si="4"/>
        <v>903693</v>
      </c>
      <c r="E35" s="81">
        <f t="shared" si="4"/>
        <v>272102</v>
      </c>
      <c r="F35" s="81">
        <f t="shared" si="4"/>
        <v>261802</v>
      </c>
      <c r="G35" s="81">
        <f t="shared" si="4"/>
        <v>352434</v>
      </c>
      <c r="H35" s="81">
        <f>SUM(H33:H34)</f>
        <v>2397220</v>
      </c>
      <c r="I35" s="81">
        <f>SUM(I33:I34)</f>
        <v>105066</v>
      </c>
      <c r="J35" s="81">
        <f>SUM(H35:I35)</f>
        <v>2502286</v>
      </c>
      <c r="K35" s="81">
        <f t="shared" si="4"/>
        <v>2502360</v>
      </c>
      <c r="L35" s="130">
        <f>SUM(L33:L34)</f>
        <v>7</v>
      </c>
      <c r="M35" s="130">
        <f>SUM(M33:M34)</f>
        <v>68</v>
      </c>
      <c r="N35" s="131">
        <f>SUM(N33:N34)</f>
        <v>-1</v>
      </c>
    </row>
  </sheetData>
  <sheetProtection/>
  <mergeCells count="11">
    <mergeCell ref="A1:C2"/>
    <mergeCell ref="K3:K5"/>
    <mergeCell ref="A3:A6"/>
    <mergeCell ref="H3:H5"/>
    <mergeCell ref="I3:I5"/>
    <mergeCell ref="J3:J5"/>
    <mergeCell ref="L3:N4"/>
    <mergeCell ref="M2:N2"/>
    <mergeCell ref="L5:L6"/>
    <mergeCell ref="M5:M6"/>
    <mergeCell ref="N5:N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ignoredErrors>
    <ignoredError sqref="J27:J28 J30:J3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6"/>
  <sheetViews>
    <sheetView zoomScaleSheetLayoutView="100" zoomScalePageLayoutView="0" workbookViewId="0" topLeftCell="A3">
      <pane xSplit="1" ySplit="5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G19" sqref="G19"/>
    </sheetView>
  </sheetViews>
  <sheetFormatPr defaultColWidth="9.00390625" defaultRowHeight="13.5"/>
  <cols>
    <col min="1" max="1" width="10.75390625" style="41" customWidth="1"/>
    <col min="2" max="13" width="10.625" style="41" customWidth="1"/>
    <col min="14" max="16384" width="9.00390625" style="41" customWidth="1"/>
  </cols>
  <sheetData>
    <row r="3" spans="1:13" ht="13.5">
      <c r="A3" s="182" t="s">
        <v>75</v>
      </c>
      <c r="B3" s="182"/>
      <c r="C3" s="182"/>
      <c r="D3" s="182"/>
      <c r="M3" s="89"/>
    </row>
    <row r="4" spans="1:13" ht="14.25" customHeight="1" thickBot="1">
      <c r="A4" s="183"/>
      <c r="B4" s="183"/>
      <c r="C4" s="183"/>
      <c r="D4" s="183"/>
      <c r="L4" s="147" t="s">
        <v>105</v>
      </c>
      <c r="M4" s="147"/>
    </row>
    <row r="5" spans="1:13" ht="25.5" customHeight="1">
      <c r="A5" s="148" t="s">
        <v>56</v>
      </c>
      <c r="B5" s="146" t="s">
        <v>25</v>
      </c>
      <c r="C5" s="142"/>
      <c r="D5" s="151"/>
      <c r="E5" s="141" t="s">
        <v>26</v>
      </c>
      <c r="F5" s="142"/>
      <c r="G5" s="143"/>
      <c r="H5" s="141" t="s">
        <v>27</v>
      </c>
      <c r="I5" s="142"/>
      <c r="J5" s="143"/>
      <c r="K5" s="144" t="s">
        <v>28</v>
      </c>
      <c r="L5" s="145"/>
      <c r="M5" s="146"/>
    </row>
    <row r="6" spans="1:13" ht="13.5">
      <c r="A6" s="149"/>
      <c r="B6" s="90"/>
      <c r="C6" s="90"/>
      <c r="D6" s="90" t="s">
        <v>29</v>
      </c>
      <c r="E6" s="91"/>
      <c r="F6" s="90"/>
      <c r="G6" s="92" t="s">
        <v>29</v>
      </c>
      <c r="H6" s="91"/>
      <c r="I6" s="90"/>
      <c r="J6" s="92" t="s">
        <v>29</v>
      </c>
      <c r="K6" s="93"/>
      <c r="L6" s="93"/>
      <c r="M6" s="94" t="s">
        <v>30</v>
      </c>
    </row>
    <row r="7" spans="1:13" ht="21" customHeight="1">
      <c r="A7" s="150"/>
      <c r="B7" s="95" t="s">
        <v>31</v>
      </c>
      <c r="C7" s="96" t="s">
        <v>32</v>
      </c>
      <c r="D7" s="95" t="s">
        <v>33</v>
      </c>
      <c r="E7" s="96" t="s">
        <v>31</v>
      </c>
      <c r="F7" s="96" t="s">
        <v>32</v>
      </c>
      <c r="G7" s="97" t="s">
        <v>33</v>
      </c>
      <c r="H7" s="98" t="s">
        <v>31</v>
      </c>
      <c r="I7" s="96" t="s">
        <v>32</v>
      </c>
      <c r="J7" s="97" t="s">
        <v>33</v>
      </c>
      <c r="K7" s="95" t="s">
        <v>31</v>
      </c>
      <c r="L7" s="96" t="s">
        <v>32</v>
      </c>
      <c r="M7" s="99" t="s">
        <v>33</v>
      </c>
    </row>
    <row r="8" spans="1:13" ht="16.5" customHeight="1">
      <c r="A8" s="100" t="s">
        <v>104</v>
      </c>
      <c r="B8" s="48">
        <v>724</v>
      </c>
      <c r="C8" s="49">
        <v>801</v>
      </c>
      <c r="D8" s="48">
        <f aca="true" t="shared" si="0" ref="D8:D26">SUM(B8:C8)</f>
        <v>1525</v>
      </c>
      <c r="E8" s="49">
        <v>479</v>
      </c>
      <c r="F8" s="49">
        <v>512</v>
      </c>
      <c r="G8" s="48">
        <f aca="true" t="shared" si="1" ref="G8:G26">SUM(E8:F8)</f>
        <v>991</v>
      </c>
      <c r="H8" s="51">
        <v>245</v>
      </c>
      <c r="I8" s="49">
        <v>289</v>
      </c>
      <c r="J8" s="50">
        <f aca="true" t="shared" si="2" ref="J8:J26">SUM(H8:I8)</f>
        <v>534</v>
      </c>
      <c r="K8" s="54">
        <f aca="true" t="shared" si="3" ref="K8:M26">ROUND(E8/B8*100,2)</f>
        <v>66.16</v>
      </c>
      <c r="L8" s="52">
        <f t="shared" si="3"/>
        <v>63.92</v>
      </c>
      <c r="M8" s="53">
        <f t="shared" si="3"/>
        <v>64.98</v>
      </c>
    </row>
    <row r="9" spans="1:13" ht="16.5" customHeight="1">
      <c r="A9" s="100" t="s">
        <v>86</v>
      </c>
      <c r="B9" s="48">
        <v>1404</v>
      </c>
      <c r="C9" s="49">
        <v>1488</v>
      </c>
      <c r="D9" s="48">
        <f t="shared" si="0"/>
        <v>2892</v>
      </c>
      <c r="E9" s="49">
        <v>821</v>
      </c>
      <c r="F9" s="49">
        <v>895</v>
      </c>
      <c r="G9" s="48">
        <f t="shared" si="1"/>
        <v>1716</v>
      </c>
      <c r="H9" s="51">
        <v>583</v>
      </c>
      <c r="I9" s="49">
        <v>593</v>
      </c>
      <c r="J9" s="50">
        <f t="shared" si="2"/>
        <v>1176</v>
      </c>
      <c r="K9" s="54">
        <f>ROUND(E9/B9*100,2)</f>
        <v>58.48</v>
      </c>
      <c r="L9" s="52">
        <f>ROUND(F9/C9*100,2)</f>
        <v>60.15</v>
      </c>
      <c r="M9" s="53">
        <f>ROUND(G9/D9*100,2)</f>
        <v>59.34</v>
      </c>
    </row>
    <row r="10" spans="1:13" ht="16.5" customHeight="1">
      <c r="A10" s="100" t="s">
        <v>87</v>
      </c>
      <c r="B10" s="48">
        <v>1238</v>
      </c>
      <c r="C10" s="49">
        <v>1438</v>
      </c>
      <c r="D10" s="48">
        <f t="shared" si="0"/>
        <v>2676</v>
      </c>
      <c r="E10" s="49">
        <v>873</v>
      </c>
      <c r="F10" s="49">
        <v>964</v>
      </c>
      <c r="G10" s="48">
        <f t="shared" si="1"/>
        <v>1837</v>
      </c>
      <c r="H10" s="51">
        <v>365</v>
      </c>
      <c r="I10" s="49">
        <v>474</v>
      </c>
      <c r="J10" s="50">
        <f t="shared" si="2"/>
        <v>839</v>
      </c>
      <c r="K10" s="54">
        <f t="shared" si="3"/>
        <v>70.52</v>
      </c>
      <c r="L10" s="52">
        <f t="shared" si="3"/>
        <v>67.04</v>
      </c>
      <c r="M10" s="53">
        <f t="shared" si="3"/>
        <v>68.65</v>
      </c>
    </row>
    <row r="11" spans="1:13" ht="16.5" customHeight="1">
      <c r="A11" s="100" t="s">
        <v>88</v>
      </c>
      <c r="B11" s="48">
        <v>2086</v>
      </c>
      <c r="C11" s="49">
        <v>2328</v>
      </c>
      <c r="D11" s="48">
        <f t="shared" si="0"/>
        <v>4414</v>
      </c>
      <c r="E11" s="49">
        <v>1457</v>
      </c>
      <c r="F11" s="49">
        <v>1574</v>
      </c>
      <c r="G11" s="48">
        <f t="shared" si="1"/>
        <v>3031</v>
      </c>
      <c r="H11" s="51">
        <v>629</v>
      </c>
      <c r="I11" s="49">
        <v>754</v>
      </c>
      <c r="J11" s="50">
        <f t="shared" si="2"/>
        <v>1383</v>
      </c>
      <c r="K11" s="54">
        <f t="shared" si="3"/>
        <v>69.85</v>
      </c>
      <c r="L11" s="52">
        <f t="shared" si="3"/>
        <v>67.61</v>
      </c>
      <c r="M11" s="53">
        <f t="shared" si="3"/>
        <v>68.67</v>
      </c>
    </row>
    <row r="12" spans="1:13" ht="16.5" customHeight="1">
      <c r="A12" s="100" t="s">
        <v>89</v>
      </c>
      <c r="B12" s="48">
        <v>1898</v>
      </c>
      <c r="C12" s="49">
        <v>2001</v>
      </c>
      <c r="D12" s="48">
        <f t="shared" si="0"/>
        <v>3899</v>
      </c>
      <c r="E12" s="49">
        <v>1223</v>
      </c>
      <c r="F12" s="49">
        <v>1260</v>
      </c>
      <c r="G12" s="48">
        <f t="shared" si="1"/>
        <v>2483</v>
      </c>
      <c r="H12" s="51">
        <v>675</v>
      </c>
      <c r="I12" s="49">
        <v>741</v>
      </c>
      <c r="J12" s="50">
        <f t="shared" si="2"/>
        <v>1416</v>
      </c>
      <c r="K12" s="54">
        <f t="shared" si="3"/>
        <v>64.44</v>
      </c>
      <c r="L12" s="52">
        <f t="shared" si="3"/>
        <v>62.97</v>
      </c>
      <c r="M12" s="53">
        <f t="shared" si="3"/>
        <v>63.68</v>
      </c>
    </row>
    <row r="13" spans="1:13" ht="16.5" customHeight="1">
      <c r="A13" s="100" t="s">
        <v>90</v>
      </c>
      <c r="B13" s="48">
        <v>897</v>
      </c>
      <c r="C13" s="49">
        <v>952</v>
      </c>
      <c r="D13" s="48">
        <f t="shared" si="0"/>
        <v>1849</v>
      </c>
      <c r="E13" s="49">
        <v>641</v>
      </c>
      <c r="F13" s="49">
        <v>669</v>
      </c>
      <c r="G13" s="48">
        <f t="shared" si="1"/>
        <v>1310</v>
      </c>
      <c r="H13" s="51">
        <v>256</v>
      </c>
      <c r="I13" s="49">
        <v>283</v>
      </c>
      <c r="J13" s="50">
        <f t="shared" si="2"/>
        <v>539</v>
      </c>
      <c r="K13" s="54">
        <f t="shared" si="3"/>
        <v>71.46</v>
      </c>
      <c r="L13" s="52">
        <f t="shared" si="3"/>
        <v>70.27</v>
      </c>
      <c r="M13" s="53">
        <f t="shared" si="3"/>
        <v>70.85</v>
      </c>
    </row>
    <row r="14" spans="1:13" ht="16.5" customHeight="1">
      <c r="A14" s="100" t="s">
        <v>91</v>
      </c>
      <c r="B14" s="48">
        <v>797</v>
      </c>
      <c r="C14" s="49">
        <v>826</v>
      </c>
      <c r="D14" s="48">
        <f t="shared" si="0"/>
        <v>1623</v>
      </c>
      <c r="E14" s="49">
        <v>440</v>
      </c>
      <c r="F14" s="49">
        <v>442</v>
      </c>
      <c r="G14" s="48">
        <f t="shared" si="1"/>
        <v>882</v>
      </c>
      <c r="H14" s="51">
        <v>357</v>
      </c>
      <c r="I14" s="49">
        <v>384</v>
      </c>
      <c r="J14" s="50">
        <f t="shared" si="2"/>
        <v>741</v>
      </c>
      <c r="K14" s="54">
        <f t="shared" si="3"/>
        <v>55.21</v>
      </c>
      <c r="L14" s="52">
        <f t="shared" si="3"/>
        <v>53.51</v>
      </c>
      <c r="M14" s="53">
        <f t="shared" si="3"/>
        <v>54.34</v>
      </c>
    </row>
    <row r="15" spans="1:13" ht="16.5" customHeight="1">
      <c r="A15" s="100" t="s">
        <v>92</v>
      </c>
      <c r="B15" s="48">
        <v>1043</v>
      </c>
      <c r="C15" s="49">
        <v>1049</v>
      </c>
      <c r="D15" s="48">
        <f t="shared" si="0"/>
        <v>2092</v>
      </c>
      <c r="E15" s="49">
        <v>700</v>
      </c>
      <c r="F15" s="49">
        <v>692</v>
      </c>
      <c r="G15" s="48">
        <f t="shared" si="1"/>
        <v>1392</v>
      </c>
      <c r="H15" s="51">
        <v>343</v>
      </c>
      <c r="I15" s="49">
        <v>357</v>
      </c>
      <c r="J15" s="50">
        <f t="shared" si="2"/>
        <v>700</v>
      </c>
      <c r="K15" s="54">
        <f t="shared" si="3"/>
        <v>67.11</v>
      </c>
      <c r="L15" s="52">
        <f t="shared" si="3"/>
        <v>65.97</v>
      </c>
      <c r="M15" s="53">
        <f t="shared" si="3"/>
        <v>66.54</v>
      </c>
    </row>
    <row r="16" spans="1:13" ht="16.5" customHeight="1">
      <c r="A16" s="100" t="s">
        <v>93</v>
      </c>
      <c r="B16" s="48">
        <v>1335</v>
      </c>
      <c r="C16" s="49">
        <v>1436</v>
      </c>
      <c r="D16" s="48">
        <f t="shared" si="0"/>
        <v>2771</v>
      </c>
      <c r="E16" s="108">
        <v>929</v>
      </c>
      <c r="F16" s="108">
        <v>995</v>
      </c>
      <c r="G16" s="48">
        <f t="shared" si="1"/>
        <v>1924</v>
      </c>
      <c r="H16" s="109">
        <v>406</v>
      </c>
      <c r="I16" s="108">
        <v>441</v>
      </c>
      <c r="J16" s="50">
        <f t="shared" si="2"/>
        <v>847</v>
      </c>
      <c r="K16" s="110">
        <f t="shared" si="3"/>
        <v>69.59</v>
      </c>
      <c r="L16" s="111">
        <f t="shared" si="3"/>
        <v>69.29</v>
      </c>
      <c r="M16" s="112">
        <f t="shared" si="3"/>
        <v>69.43</v>
      </c>
    </row>
    <row r="17" spans="1:13" ht="16.5" customHeight="1">
      <c r="A17" s="100" t="s">
        <v>94</v>
      </c>
      <c r="B17" s="48">
        <v>6276</v>
      </c>
      <c r="C17" s="49">
        <v>6387</v>
      </c>
      <c r="D17" s="48">
        <f t="shared" si="0"/>
        <v>12663</v>
      </c>
      <c r="E17" s="49">
        <v>3884</v>
      </c>
      <c r="F17" s="49">
        <v>3845</v>
      </c>
      <c r="G17" s="48">
        <f t="shared" si="1"/>
        <v>7729</v>
      </c>
      <c r="H17" s="51">
        <v>2392</v>
      </c>
      <c r="I17" s="49">
        <v>2542</v>
      </c>
      <c r="J17" s="50">
        <f t="shared" si="2"/>
        <v>4934</v>
      </c>
      <c r="K17" s="54">
        <f t="shared" si="3"/>
        <v>61.89</v>
      </c>
      <c r="L17" s="52">
        <f t="shared" si="3"/>
        <v>60.2</v>
      </c>
      <c r="M17" s="53">
        <f t="shared" si="3"/>
        <v>61.04</v>
      </c>
    </row>
    <row r="18" spans="1:13" ht="16.5" customHeight="1">
      <c r="A18" s="100" t="s">
        <v>95</v>
      </c>
      <c r="B18" s="48">
        <v>2653</v>
      </c>
      <c r="C18" s="49">
        <v>2663</v>
      </c>
      <c r="D18" s="48">
        <f t="shared" si="0"/>
        <v>5316</v>
      </c>
      <c r="E18" s="49">
        <v>1639</v>
      </c>
      <c r="F18" s="49">
        <v>1606</v>
      </c>
      <c r="G18" s="48">
        <f t="shared" si="1"/>
        <v>3245</v>
      </c>
      <c r="H18" s="51">
        <v>1014</v>
      </c>
      <c r="I18" s="49">
        <v>1057</v>
      </c>
      <c r="J18" s="50">
        <f t="shared" si="2"/>
        <v>2071</v>
      </c>
      <c r="K18" s="54">
        <f t="shared" si="3"/>
        <v>61.78</v>
      </c>
      <c r="L18" s="52">
        <f t="shared" si="3"/>
        <v>60.31</v>
      </c>
      <c r="M18" s="53">
        <f t="shared" si="3"/>
        <v>61.04</v>
      </c>
    </row>
    <row r="19" spans="1:13" ht="16.5" customHeight="1">
      <c r="A19" s="100" t="s">
        <v>96</v>
      </c>
      <c r="B19" s="48">
        <v>5572</v>
      </c>
      <c r="C19" s="49">
        <v>6520</v>
      </c>
      <c r="D19" s="48">
        <f t="shared" si="0"/>
        <v>12092</v>
      </c>
      <c r="E19" s="49">
        <v>3168</v>
      </c>
      <c r="F19" s="49">
        <v>3645</v>
      </c>
      <c r="G19" s="48">
        <f t="shared" si="1"/>
        <v>6813</v>
      </c>
      <c r="H19" s="51">
        <v>2404</v>
      </c>
      <c r="I19" s="49">
        <v>2875</v>
      </c>
      <c r="J19" s="50">
        <f t="shared" si="2"/>
        <v>5279</v>
      </c>
      <c r="K19" s="54">
        <f t="shared" si="3"/>
        <v>56.86</v>
      </c>
      <c r="L19" s="52">
        <f t="shared" si="3"/>
        <v>55.9</v>
      </c>
      <c r="M19" s="53">
        <f t="shared" si="3"/>
        <v>56.34</v>
      </c>
    </row>
    <row r="20" spans="1:13" ht="16.5" customHeight="1">
      <c r="A20" s="100" t="s">
        <v>97</v>
      </c>
      <c r="B20" s="48">
        <v>698</v>
      </c>
      <c r="C20" s="49">
        <v>830</v>
      </c>
      <c r="D20" s="48">
        <f t="shared" si="0"/>
        <v>1528</v>
      </c>
      <c r="E20" s="49">
        <v>497</v>
      </c>
      <c r="F20" s="49">
        <v>603</v>
      </c>
      <c r="G20" s="48">
        <f t="shared" si="1"/>
        <v>1100</v>
      </c>
      <c r="H20" s="51">
        <v>201</v>
      </c>
      <c r="I20" s="49">
        <v>227</v>
      </c>
      <c r="J20" s="50">
        <f t="shared" si="2"/>
        <v>428</v>
      </c>
      <c r="K20" s="54">
        <f t="shared" si="3"/>
        <v>71.2</v>
      </c>
      <c r="L20" s="52">
        <f t="shared" si="3"/>
        <v>72.65</v>
      </c>
      <c r="M20" s="53">
        <f t="shared" si="3"/>
        <v>71.99</v>
      </c>
    </row>
    <row r="21" spans="1:13" ht="16.5" customHeight="1">
      <c r="A21" s="100" t="s">
        <v>98</v>
      </c>
      <c r="B21" s="48">
        <v>420</v>
      </c>
      <c r="C21" s="49">
        <v>462</v>
      </c>
      <c r="D21" s="48">
        <f t="shared" si="0"/>
        <v>882</v>
      </c>
      <c r="E21" s="49">
        <v>312</v>
      </c>
      <c r="F21" s="49">
        <v>363</v>
      </c>
      <c r="G21" s="48">
        <f t="shared" si="1"/>
        <v>675</v>
      </c>
      <c r="H21" s="51">
        <v>108</v>
      </c>
      <c r="I21" s="49">
        <v>99</v>
      </c>
      <c r="J21" s="50">
        <f t="shared" si="2"/>
        <v>207</v>
      </c>
      <c r="K21" s="54">
        <f t="shared" si="3"/>
        <v>74.29</v>
      </c>
      <c r="L21" s="52">
        <f t="shared" si="3"/>
        <v>78.57</v>
      </c>
      <c r="M21" s="53">
        <f t="shared" si="3"/>
        <v>76.53</v>
      </c>
    </row>
    <row r="22" spans="1:13" ht="16.5" customHeight="1">
      <c r="A22" s="100" t="s">
        <v>99</v>
      </c>
      <c r="B22" s="48">
        <v>989</v>
      </c>
      <c r="C22" s="49">
        <v>1167</v>
      </c>
      <c r="D22" s="48">
        <f t="shared" si="0"/>
        <v>2156</v>
      </c>
      <c r="E22" s="49">
        <v>578</v>
      </c>
      <c r="F22" s="49">
        <v>689</v>
      </c>
      <c r="G22" s="48">
        <f t="shared" si="1"/>
        <v>1267</v>
      </c>
      <c r="H22" s="51">
        <v>411</v>
      </c>
      <c r="I22" s="49">
        <v>478</v>
      </c>
      <c r="J22" s="50">
        <f t="shared" si="2"/>
        <v>889</v>
      </c>
      <c r="K22" s="54">
        <f t="shared" si="3"/>
        <v>58.44</v>
      </c>
      <c r="L22" s="52">
        <f t="shared" si="3"/>
        <v>59.04</v>
      </c>
      <c r="M22" s="53">
        <f t="shared" si="3"/>
        <v>58.77</v>
      </c>
    </row>
    <row r="23" spans="1:13" ht="16.5" customHeight="1">
      <c r="A23" s="100" t="s">
        <v>100</v>
      </c>
      <c r="B23" s="48">
        <v>1472</v>
      </c>
      <c r="C23" s="49">
        <v>1693</v>
      </c>
      <c r="D23" s="48">
        <f t="shared" si="0"/>
        <v>3165</v>
      </c>
      <c r="E23" s="49">
        <v>816</v>
      </c>
      <c r="F23" s="49">
        <v>892</v>
      </c>
      <c r="G23" s="48">
        <f t="shared" si="1"/>
        <v>1708</v>
      </c>
      <c r="H23" s="51">
        <v>656</v>
      </c>
      <c r="I23" s="49">
        <v>801</v>
      </c>
      <c r="J23" s="50">
        <f t="shared" si="2"/>
        <v>1457</v>
      </c>
      <c r="K23" s="54">
        <f t="shared" si="3"/>
        <v>55.43</v>
      </c>
      <c r="L23" s="52">
        <f t="shared" si="3"/>
        <v>52.69</v>
      </c>
      <c r="M23" s="55">
        <f t="shared" si="3"/>
        <v>53.97</v>
      </c>
    </row>
    <row r="24" spans="1:13" ht="16.5" customHeight="1">
      <c r="A24" s="100" t="s">
        <v>101</v>
      </c>
      <c r="B24" s="48">
        <v>1490</v>
      </c>
      <c r="C24" s="49">
        <v>1622</v>
      </c>
      <c r="D24" s="48">
        <f t="shared" si="0"/>
        <v>3112</v>
      </c>
      <c r="E24" s="49">
        <v>842</v>
      </c>
      <c r="F24" s="49">
        <v>915</v>
      </c>
      <c r="G24" s="48">
        <f t="shared" si="1"/>
        <v>1757</v>
      </c>
      <c r="H24" s="51">
        <v>648</v>
      </c>
      <c r="I24" s="49">
        <v>707</v>
      </c>
      <c r="J24" s="50">
        <f t="shared" si="2"/>
        <v>1355</v>
      </c>
      <c r="K24" s="54">
        <f t="shared" si="3"/>
        <v>56.51</v>
      </c>
      <c r="L24" s="52">
        <f t="shared" si="3"/>
        <v>56.41</v>
      </c>
      <c r="M24" s="55">
        <f t="shared" si="3"/>
        <v>56.46</v>
      </c>
    </row>
    <row r="25" spans="1:13" ht="16.5" customHeight="1">
      <c r="A25" s="100" t="s">
        <v>102</v>
      </c>
      <c r="B25" s="48">
        <v>8003</v>
      </c>
      <c r="C25" s="49">
        <v>9593</v>
      </c>
      <c r="D25" s="48">
        <f t="shared" si="0"/>
        <v>17596</v>
      </c>
      <c r="E25" s="49">
        <v>4187</v>
      </c>
      <c r="F25" s="49">
        <v>4847</v>
      </c>
      <c r="G25" s="48">
        <f t="shared" si="1"/>
        <v>9034</v>
      </c>
      <c r="H25" s="51">
        <v>3816</v>
      </c>
      <c r="I25" s="49">
        <v>4746</v>
      </c>
      <c r="J25" s="50">
        <f t="shared" si="2"/>
        <v>8562</v>
      </c>
      <c r="K25" s="54">
        <f t="shared" si="3"/>
        <v>52.32</v>
      </c>
      <c r="L25" s="52">
        <f t="shared" si="3"/>
        <v>50.53</v>
      </c>
      <c r="M25" s="55">
        <f t="shared" si="3"/>
        <v>51.34</v>
      </c>
    </row>
    <row r="26" spans="1:13" ht="16.5" customHeight="1">
      <c r="A26" s="100" t="s">
        <v>103</v>
      </c>
      <c r="B26" s="48">
        <v>489</v>
      </c>
      <c r="C26" s="49">
        <v>481</v>
      </c>
      <c r="D26" s="48">
        <f t="shared" si="0"/>
        <v>970</v>
      </c>
      <c r="E26" s="49">
        <v>345</v>
      </c>
      <c r="F26" s="49">
        <v>358</v>
      </c>
      <c r="G26" s="48">
        <f t="shared" si="1"/>
        <v>703</v>
      </c>
      <c r="H26" s="51">
        <v>144</v>
      </c>
      <c r="I26" s="49">
        <v>123</v>
      </c>
      <c r="J26" s="50">
        <f t="shared" si="2"/>
        <v>267</v>
      </c>
      <c r="K26" s="54">
        <f t="shared" si="3"/>
        <v>70.55</v>
      </c>
      <c r="L26" s="52">
        <f t="shared" si="3"/>
        <v>74.43</v>
      </c>
      <c r="M26" s="55">
        <f t="shared" si="3"/>
        <v>72.47</v>
      </c>
    </row>
    <row r="27" spans="1:13" ht="16.5" customHeight="1">
      <c r="A27" s="100"/>
      <c r="B27" s="48"/>
      <c r="C27" s="49"/>
      <c r="D27" s="48"/>
      <c r="E27" s="49"/>
      <c r="F27" s="49"/>
      <c r="G27" s="50"/>
      <c r="H27" s="51"/>
      <c r="I27" s="49"/>
      <c r="J27" s="50"/>
      <c r="K27" s="54"/>
      <c r="L27" s="52"/>
      <c r="M27" s="55"/>
    </row>
    <row r="28" spans="1:13" ht="16.5" customHeight="1">
      <c r="A28" s="100" t="s">
        <v>23</v>
      </c>
      <c r="B28" s="48">
        <f>SUM(B8:B26)</f>
        <v>39484</v>
      </c>
      <c r="C28" s="49">
        <f>SUM(C8:C26)</f>
        <v>43737</v>
      </c>
      <c r="D28" s="48">
        <f>SUM(B28:C28)</f>
        <v>83221</v>
      </c>
      <c r="E28" s="49">
        <f>SUM(E8:E26)</f>
        <v>23831</v>
      </c>
      <c r="F28" s="49">
        <f>SUM(F8:F26)</f>
        <v>25766</v>
      </c>
      <c r="G28" s="50">
        <f>SUM(E28:F28)</f>
        <v>49597</v>
      </c>
      <c r="H28" s="49">
        <f>SUM(H8:H26)</f>
        <v>15653</v>
      </c>
      <c r="I28" s="49">
        <f>SUM(I8:I26)</f>
        <v>17971</v>
      </c>
      <c r="J28" s="50">
        <f>SUM(H28:I28)</f>
        <v>33624</v>
      </c>
      <c r="K28" s="54">
        <f>ROUND(E28/B28*100,2)</f>
        <v>60.36</v>
      </c>
      <c r="L28" s="52">
        <f>ROUND(F28/C28*100,2)</f>
        <v>58.91</v>
      </c>
      <c r="M28" s="55">
        <f>ROUND(G28/D28*100,2)</f>
        <v>59.6</v>
      </c>
    </row>
    <row r="29" spans="1:13" ht="16.5" customHeight="1">
      <c r="A29" s="100"/>
      <c r="B29" s="48"/>
      <c r="C29" s="49"/>
      <c r="D29" s="48"/>
      <c r="E29" s="49"/>
      <c r="F29" s="49"/>
      <c r="G29" s="50"/>
      <c r="H29" s="51"/>
      <c r="I29" s="49"/>
      <c r="J29" s="50"/>
      <c r="K29" s="54"/>
      <c r="L29" s="52"/>
      <c r="M29" s="55"/>
    </row>
    <row r="30" spans="1:13" ht="16.5" customHeight="1">
      <c r="A30" s="100" t="s">
        <v>0</v>
      </c>
      <c r="B30" s="48">
        <v>49315</v>
      </c>
      <c r="C30" s="49">
        <v>61768</v>
      </c>
      <c r="D30" s="48">
        <f>SUM(B30:C30)</f>
        <v>111083</v>
      </c>
      <c r="E30" s="49">
        <v>26791</v>
      </c>
      <c r="F30" s="49">
        <v>31933</v>
      </c>
      <c r="G30" s="50">
        <f>SUM(E30:F30)</f>
        <v>58724</v>
      </c>
      <c r="H30" s="51">
        <v>22524</v>
      </c>
      <c r="I30" s="49">
        <v>29835</v>
      </c>
      <c r="J30" s="50">
        <f>SUM(H30:I30)</f>
        <v>52359</v>
      </c>
      <c r="K30" s="54">
        <f>ROUND(E30/B30*100,2)</f>
        <v>54.33</v>
      </c>
      <c r="L30" s="52">
        <f>ROUND(F30/C30*100,2)</f>
        <v>51.7</v>
      </c>
      <c r="M30" s="55">
        <f>ROUND(G30/D30*100,2)</f>
        <v>52.86</v>
      </c>
    </row>
    <row r="31" spans="1:13" ht="16.5" customHeight="1">
      <c r="A31" s="100"/>
      <c r="B31" s="48"/>
      <c r="C31" s="49"/>
      <c r="D31" s="48"/>
      <c r="E31" s="49"/>
      <c r="F31" s="49"/>
      <c r="G31" s="50"/>
      <c r="H31" s="51"/>
      <c r="I31" s="49"/>
      <c r="J31" s="50"/>
      <c r="K31" s="54"/>
      <c r="L31" s="52"/>
      <c r="M31" s="55"/>
    </row>
    <row r="32" spans="1:13" ht="16.5" customHeight="1">
      <c r="A32" s="101" t="s">
        <v>84</v>
      </c>
      <c r="B32" s="51">
        <f>SUM(B28,B30)</f>
        <v>88799</v>
      </c>
      <c r="C32" s="49">
        <f>SUM(C28,C30)</f>
        <v>105505</v>
      </c>
      <c r="D32" s="48">
        <f>SUM(B32:C32)</f>
        <v>194304</v>
      </c>
      <c r="E32" s="49">
        <f>SUM(E28,E30)</f>
        <v>50622</v>
      </c>
      <c r="F32" s="49">
        <f>SUM(F28,F30)</f>
        <v>57699</v>
      </c>
      <c r="G32" s="50">
        <f>SUM(E32:F32)</f>
        <v>108321</v>
      </c>
      <c r="H32" s="51">
        <f>SUM(H28,H30)</f>
        <v>38177</v>
      </c>
      <c r="I32" s="49">
        <f>SUM(I28,I30)</f>
        <v>47806</v>
      </c>
      <c r="J32" s="50">
        <f>SUM(H32:I32)</f>
        <v>85983</v>
      </c>
      <c r="K32" s="54">
        <f>ROUND(E32/B32*100,2)</f>
        <v>57.01</v>
      </c>
      <c r="L32" s="52">
        <f>ROUND(F32/C32*100,2)</f>
        <v>54.69</v>
      </c>
      <c r="M32" s="55">
        <f>ROUND(G32/D32*100,2)</f>
        <v>55.75</v>
      </c>
    </row>
    <row r="33" spans="1:13" ht="16.5" customHeight="1">
      <c r="A33" s="100"/>
      <c r="B33" s="48"/>
      <c r="C33" s="49"/>
      <c r="D33" s="48"/>
      <c r="E33" s="49"/>
      <c r="F33" s="49"/>
      <c r="G33" s="50"/>
      <c r="H33" s="51"/>
      <c r="I33" s="49"/>
      <c r="J33" s="50"/>
      <c r="K33" s="54"/>
      <c r="L33" s="52"/>
      <c r="M33" s="55"/>
    </row>
    <row r="34" spans="1:13" ht="16.5" customHeight="1">
      <c r="A34" s="101" t="s">
        <v>24</v>
      </c>
      <c r="B34" s="48">
        <v>414724</v>
      </c>
      <c r="C34" s="49">
        <v>458095</v>
      </c>
      <c r="D34" s="48">
        <f>SUM(B34:C34)</f>
        <v>872819</v>
      </c>
      <c r="E34" s="49">
        <v>252409</v>
      </c>
      <c r="F34" s="49">
        <v>271802</v>
      </c>
      <c r="G34" s="50">
        <f>SUM(E34:F34)</f>
        <v>524211</v>
      </c>
      <c r="H34" s="51">
        <v>162315</v>
      </c>
      <c r="I34" s="49">
        <v>186293</v>
      </c>
      <c r="J34" s="50">
        <f>SUM(H34:I34)</f>
        <v>348608</v>
      </c>
      <c r="K34" s="54">
        <f aca="true" t="shared" si="4" ref="K34:M36">ROUND(E34/B34*100,2)</f>
        <v>60.86</v>
      </c>
      <c r="L34" s="52">
        <f t="shared" si="4"/>
        <v>59.33</v>
      </c>
      <c r="M34" s="55">
        <f t="shared" si="4"/>
        <v>60.06</v>
      </c>
    </row>
    <row r="35" spans="1:13" ht="16.5" customHeight="1">
      <c r="A35" s="100" t="s">
        <v>1</v>
      </c>
      <c r="B35" s="48">
        <v>1732222</v>
      </c>
      <c r="C35" s="49">
        <v>1993916</v>
      </c>
      <c r="D35" s="48">
        <f>SUM(B35:C35)</f>
        <v>3726138</v>
      </c>
      <c r="E35" s="49">
        <v>936493</v>
      </c>
      <c r="F35" s="49">
        <v>1041438</v>
      </c>
      <c r="G35" s="50">
        <f>SUM(E35:F35)</f>
        <v>1977931</v>
      </c>
      <c r="H35" s="51">
        <v>795729</v>
      </c>
      <c r="I35" s="49">
        <v>952478</v>
      </c>
      <c r="J35" s="50">
        <f>SUM(H35:I35)</f>
        <v>1748207</v>
      </c>
      <c r="K35" s="54">
        <f t="shared" si="4"/>
        <v>54.06</v>
      </c>
      <c r="L35" s="52">
        <f t="shared" si="4"/>
        <v>52.23</v>
      </c>
      <c r="M35" s="55">
        <f t="shared" si="4"/>
        <v>53.08</v>
      </c>
    </row>
    <row r="36" spans="1:13" ht="16.5" customHeight="1" thickBot="1">
      <c r="A36" s="102" t="s">
        <v>2</v>
      </c>
      <c r="B36" s="71">
        <f>SUM(B34:B35)</f>
        <v>2146946</v>
      </c>
      <c r="C36" s="72">
        <f>SUM(C34:C35)</f>
        <v>2452011</v>
      </c>
      <c r="D36" s="71">
        <f>SUM(B36:C36)</f>
        <v>4598957</v>
      </c>
      <c r="E36" s="72">
        <f>SUM(E34:E35)</f>
        <v>1188902</v>
      </c>
      <c r="F36" s="72">
        <f>SUM(F34:F35)</f>
        <v>1313240</v>
      </c>
      <c r="G36" s="73">
        <f>SUM(E36:F36)</f>
        <v>2502142</v>
      </c>
      <c r="H36" s="74">
        <f>SUM(H34:H35)</f>
        <v>958044</v>
      </c>
      <c r="I36" s="72">
        <f>SUM(I34:I35)</f>
        <v>1138771</v>
      </c>
      <c r="J36" s="73">
        <f>SUM(H36:I36)</f>
        <v>2096815</v>
      </c>
      <c r="K36" s="75">
        <f t="shared" si="4"/>
        <v>55.38</v>
      </c>
      <c r="L36" s="76">
        <f t="shared" si="4"/>
        <v>53.56</v>
      </c>
      <c r="M36" s="77">
        <f t="shared" si="4"/>
        <v>54.41</v>
      </c>
    </row>
  </sheetData>
  <sheetProtection/>
  <mergeCells count="7">
    <mergeCell ref="K5:M5"/>
    <mergeCell ref="E5:G5"/>
    <mergeCell ref="L4:M4"/>
    <mergeCell ref="A5:A7"/>
    <mergeCell ref="B5:D5"/>
    <mergeCell ref="A3:D4"/>
    <mergeCell ref="H5:J5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4" r:id="rId1"/>
  <ignoredErrors>
    <ignoredError sqref="D28:K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SheetLayoutView="75" zoomScalePageLayoutView="0" workbookViewId="0" topLeftCell="A1">
      <pane xSplit="1" ySplit="5" topLeftCell="B6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D15" sqref="D15"/>
    </sheetView>
  </sheetViews>
  <sheetFormatPr defaultColWidth="9.00390625" defaultRowHeight="13.5"/>
  <cols>
    <col min="1" max="1" width="10.75390625" style="41" customWidth="1"/>
    <col min="2" max="13" width="11.625" style="41" customWidth="1"/>
    <col min="14" max="16384" width="9.00390625" style="41" customWidth="1"/>
  </cols>
  <sheetData>
    <row r="1" spans="1:13" ht="13.5">
      <c r="A1" s="184" t="s">
        <v>76</v>
      </c>
      <c r="B1" s="184"/>
      <c r="C1" s="184"/>
      <c r="D1" s="184"/>
      <c r="M1" s="89"/>
    </row>
    <row r="2" spans="1:13" ht="14.25" customHeight="1" thickBot="1">
      <c r="A2" s="185"/>
      <c r="B2" s="185"/>
      <c r="C2" s="185"/>
      <c r="D2" s="185"/>
      <c r="L2" s="147" t="s">
        <v>125</v>
      </c>
      <c r="M2" s="147"/>
    </row>
    <row r="3" spans="1:13" ht="25.5" customHeight="1">
      <c r="A3" s="148" t="s">
        <v>56</v>
      </c>
      <c r="B3" s="146" t="s">
        <v>25</v>
      </c>
      <c r="C3" s="142"/>
      <c r="D3" s="151"/>
      <c r="E3" s="141" t="s">
        <v>26</v>
      </c>
      <c r="F3" s="142"/>
      <c r="G3" s="143"/>
      <c r="H3" s="141" t="s">
        <v>27</v>
      </c>
      <c r="I3" s="142"/>
      <c r="J3" s="143"/>
      <c r="K3" s="144" t="s">
        <v>28</v>
      </c>
      <c r="L3" s="145"/>
      <c r="M3" s="146"/>
    </row>
    <row r="4" spans="1:13" ht="13.5">
      <c r="A4" s="149"/>
      <c r="B4" s="90"/>
      <c r="C4" s="90"/>
      <c r="D4" s="90" t="s">
        <v>29</v>
      </c>
      <c r="E4" s="91"/>
      <c r="F4" s="90"/>
      <c r="G4" s="92" t="s">
        <v>29</v>
      </c>
      <c r="H4" s="91"/>
      <c r="I4" s="90"/>
      <c r="J4" s="92" t="s">
        <v>29</v>
      </c>
      <c r="K4" s="93"/>
      <c r="L4" s="93"/>
      <c r="M4" s="94" t="s">
        <v>53</v>
      </c>
    </row>
    <row r="5" spans="1:13" ht="21" customHeight="1">
      <c r="A5" s="150"/>
      <c r="B5" s="95" t="s">
        <v>31</v>
      </c>
      <c r="C5" s="96" t="s">
        <v>32</v>
      </c>
      <c r="D5" s="95" t="s">
        <v>33</v>
      </c>
      <c r="E5" s="96" t="s">
        <v>31</v>
      </c>
      <c r="F5" s="96" t="s">
        <v>32</v>
      </c>
      <c r="G5" s="97" t="s">
        <v>33</v>
      </c>
      <c r="H5" s="98" t="s">
        <v>31</v>
      </c>
      <c r="I5" s="96" t="s">
        <v>32</v>
      </c>
      <c r="J5" s="97" t="s">
        <v>33</v>
      </c>
      <c r="K5" s="95" t="s">
        <v>31</v>
      </c>
      <c r="L5" s="96" t="s">
        <v>32</v>
      </c>
      <c r="M5" s="99" t="s">
        <v>33</v>
      </c>
    </row>
    <row r="6" spans="1:13" ht="16.5" customHeight="1">
      <c r="A6" s="100" t="s">
        <v>4</v>
      </c>
      <c r="B6" s="103">
        <f>SUM('ウ比例代表投票結果'!B8)-'オ比例代表（うち在外）投票結果 '!B8</f>
        <v>724</v>
      </c>
      <c r="C6" s="104">
        <f>SUM('ウ比例代表投票結果'!C8)-'オ比例代表（うち在外）投票結果 '!C8</f>
        <v>801</v>
      </c>
      <c r="D6" s="103">
        <f aca="true" t="shared" si="0" ref="D6:D24">SUM(B6:C6)</f>
        <v>1525</v>
      </c>
      <c r="E6" s="49">
        <f>SUM('ウ比例代表投票結果'!E8)-'オ比例代表（うち在外）投票結果 '!E8</f>
        <v>479</v>
      </c>
      <c r="F6" s="49">
        <f>SUM('ウ比例代表投票結果'!F8)-'オ比例代表（うち在外）投票結果 '!F8</f>
        <v>512</v>
      </c>
      <c r="G6" s="50">
        <f aca="true" t="shared" si="1" ref="G6:G24">SUM(E6:F6)</f>
        <v>991</v>
      </c>
      <c r="H6" s="51">
        <f>SUM('ウ比例代表投票結果'!H8)-'オ比例代表（うち在外）投票結果 '!H8</f>
        <v>245</v>
      </c>
      <c r="I6" s="49">
        <f>SUM('ウ比例代表投票結果'!I8)-'オ比例代表（うち在外）投票結果 '!I8</f>
        <v>289</v>
      </c>
      <c r="J6" s="50">
        <f aca="true" t="shared" si="2" ref="J6:J24">SUM(H6:I6)</f>
        <v>534</v>
      </c>
      <c r="K6" s="54">
        <f aca="true" t="shared" si="3" ref="K6:K24">ROUND(E6/B6*100,2)</f>
        <v>66.16</v>
      </c>
      <c r="L6" s="52">
        <f aca="true" t="shared" si="4" ref="L6:L24">ROUND(F6/C6*100,2)</f>
        <v>63.92</v>
      </c>
      <c r="M6" s="53">
        <f aca="true" t="shared" si="5" ref="M6:M24">ROUND(G6/D6*100,2)</f>
        <v>64.98</v>
      </c>
    </row>
    <row r="7" spans="1:13" ht="16.5" customHeight="1">
      <c r="A7" s="100" t="s">
        <v>5</v>
      </c>
      <c r="B7" s="103">
        <f>SUM('ウ比例代表投票結果'!B9)-'オ比例代表（うち在外）投票結果 '!B9</f>
        <v>1401</v>
      </c>
      <c r="C7" s="104">
        <f>SUM('ウ比例代表投票結果'!C9)-'オ比例代表（うち在外）投票結果 '!C9</f>
        <v>1488</v>
      </c>
      <c r="D7" s="103">
        <f t="shared" si="0"/>
        <v>2889</v>
      </c>
      <c r="E7" s="49">
        <f>SUM('ウ比例代表投票結果'!E9)-'オ比例代表（うち在外）投票結果 '!E9</f>
        <v>821</v>
      </c>
      <c r="F7" s="49">
        <f>SUM('ウ比例代表投票結果'!F9)-'オ比例代表（うち在外）投票結果 '!F9</f>
        <v>895</v>
      </c>
      <c r="G7" s="50">
        <f t="shared" si="1"/>
        <v>1716</v>
      </c>
      <c r="H7" s="51">
        <f>SUM('ウ比例代表投票結果'!H9)-'オ比例代表（うち在外）投票結果 '!H9</f>
        <v>580</v>
      </c>
      <c r="I7" s="49">
        <f>SUM('ウ比例代表投票結果'!I9)-'オ比例代表（うち在外）投票結果 '!I9</f>
        <v>593</v>
      </c>
      <c r="J7" s="50">
        <f t="shared" si="2"/>
        <v>1173</v>
      </c>
      <c r="K7" s="54">
        <f t="shared" si="3"/>
        <v>58.6</v>
      </c>
      <c r="L7" s="52">
        <f t="shared" si="4"/>
        <v>60.15</v>
      </c>
      <c r="M7" s="53">
        <f t="shared" si="5"/>
        <v>59.4</v>
      </c>
    </row>
    <row r="8" spans="1:13" ht="16.5" customHeight="1">
      <c r="A8" s="100" t="s">
        <v>6</v>
      </c>
      <c r="B8" s="103">
        <f>SUM('ウ比例代表投票結果'!B10)-'オ比例代表（うち在外）投票結果 '!B10</f>
        <v>1237</v>
      </c>
      <c r="C8" s="104">
        <f>SUM('ウ比例代表投票結果'!C10)-'オ比例代表（うち在外）投票結果 '!C10</f>
        <v>1436</v>
      </c>
      <c r="D8" s="103">
        <f t="shared" si="0"/>
        <v>2673</v>
      </c>
      <c r="E8" s="49">
        <f>SUM('ウ比例代表投票結果'!E10)-'オ比例代表（うち在外）投票結果 '!E10</f>
        <v>873</v>
      </c>
      <c r="F8" s="49">
        <f>SUM('ウ比例代表投票結果'!F10)-'オ比例代表（うち在外）投票結果 '!F10</f>
        <v>964</v>
      </c>
      <c r="G8" s="50">
        <f t="shared" si="1"/>
        <v>1837</v>
      </c>
      <c r="H8" s="51">
        <f>SUM('ウ比例代表投票結果'!H10)-'オ比例代表（うち在外）投票結果 '!H10</f>
        <v>364</v>
      </c>
      <c r="I8" s="49">
        <f>SUM('ウ比例代表投票結果'!I10)-'オ比例代表（うち在外）投票結果 '!I10</f>
        <v>472</v>
      </c>
      <c r="J8" s="50">
        <f t="shared" si="2"/>
        <v>836</v>
      </c>
      <c r="K8" s="54">
        <f t="shared" si="3"/>
        <v>70.57</v>
      </c>
      <c r="L8" s="52">
        <f t="shared" si="4"/>
        <v>67.13</v>
      </c>
      <c r="M8" s="53">
        <f t="shared" si="5"/>
        <v>68.72</v>
      </c>
    </row>
    <row r="9" spans="1:13" ht="16.5" customHeight="1">
      <c r="A9" s="100" t="s">
        <v>7</v>
      </c>
      <c r="B9" s="103">
        <f>SUM('ウ比例代表投票結果'!B11)-'オ比例代表（うち在外）投票結果 '!B11</f>
        <v>2086</v>
      </c>
      <c r="C9" s="104">
        <f>SUM('ウ比例代表投票結果'!C11)-'オ比例代表（うち在外）投票結果 '!C11</f>
        <v>2325</v>
      </c>
      <c r="D9" s="103">
        <f t="shared" si="0"/>
        <v>4411</v>
      </c>
      <c r="E9" s="49">
        <f>SUM('ウ比例代表投票結果'!E11)-'オ比例代表（うち在外）投票結果 '!E11</f>
        <v>1457</v>
      </c>
      <c r="F9" s="49">
        <f>SUM('ウ比例代表投票結果'!F11)-'オ比例代表（うち在外）投票結果 '!F11</f>
        <v>1574</v>
      </c>
      <c r="G9" s="50">
        <f t="shared" si="1"/>
        <v>3031</v>
      </c>
      <c r="H9" s="51">
        <f>SUM('ウ比例代表投票結果'!H11)-'オ比例代表（うち在外）投票結果 '!H11</f>
        <v>629</v>
      </c>
      <c r="I9" s="49">
        <f>SUM('ウ比例代表投票結果'!I11)-'オ比例代表（うち在外）投票結果 '!I11</f>
        <v>751</v>
      </c>
      <c r="J9" s="50">
        <f t="shared" si="2"/>
        <v>1380</v>
      </c>
      <c r="K9" s="54">
        <f t="shared" si="3"/>
        <v>69.85</v>
      </c>
      <c r="L9" s="52">
        <f t="shared" si="4"/>
        <v>67.7</v>
      </c>
      <c r="M9" s="53">
        <f t="shared" si="5"/>
        <v>68.71</v>
      </c>
    </row>
    <row r="10" spans="1:13" ht="16.5" customHeight="1">
      <c r="A10" s="100" t="s">
        <v>8</v>
      </c>
      <c r="B10" s="103">
        <f>SUM('ウ比例代表投票結果'!B12)-'オ比例代表（うち在外）投票結果 '!B12</f>
        <v>1897</v>
      </c>
      <c r="C10" s="104">
        <f>SUM('ウ比例代表投票結果'!C12)-'オ比例代表（うち在外）投票結果 '!C12</f>
        <v>1999</v>
      </c>
      <c r="D10" s="103">
        <f t="shared" si="0"/>
        <v>3896</v>
      </c>
      <c r="E10" s="49">
        <f>SUM('ウ比例代表投票結果'!E12)-'オ比例代表（うち在外）投票結果 '!E12</f>
        <v>1223</v>
      </c>
      <c r="F10" s="49">
        <f>SUM('ウ比例代表投票結果'!F12)-'オ比例代表（うち在外）投票結果 '!F12</f>
        <v>1260</v>
      </c>
      <c r="G10" s="50">
        <f t="shared" si="1"/>
        <v>2483</v>
      </c>
      <c r="H10" s="51">
        <f>SUM('ウ比例代表投票結果'!H12)-'オ比例代表（うち在外）投票結果 '!H12</f>
        <v>674</v>
      </c>
      <c r="I10" s="49">
        <f>SUM('ウ比例代表投票結果'!I12)-'オ比例代表（うち在外）投票結果 '!I12</f>
        <v>739</v>
      </c>
      <c r="J10" s="50">
        <f t="shared" si="2"/>
        <v>1413</v>
      </c>
      <c r="K10" s="54">
        <f t="shared" si="3"/>
        <v>64.47</v>
      </c>
      <c r="L10" s="52">
        <f t="shared" si="4"/>
        <v>63.03</v>
      </c>
      <c r="M10" s="53">
        <f t="shared" si="5"/>
        <v>63.73</v>
      </c>
    </row>
    <row r="11" spans="1:13" ht="16.5" customHeight="1">
      <c r="A11" s="100" t="s">
        <v>9</v>
      </c>
      <c r="B11" s="103">
        <f>SUM('ウ比例代表投票結果'!B13)-'オ比例代表（うち在外）投票結果 '!B13</f>
        <v>896</v>
      </c>
      <c r="C11" s="104">
        <f>SUM('ウ比例代表投票結果'!C13)-'オ比例代表（うち在外）投票結果 '!C13</f>
        <v>951</v>
      </c>
      <c r="D11" s="103">
        <f t="shared" si="0"/>
        <v>1847</v>
      </c>
      <c r="E11" s="49">
        <f>SUM('ウ比例代表投票結果'!E13)-'オ比例代表（うち在外）投票結果 '!E13</f>
        <v>640</v>
      </c>
      <c r="F11" s="49">
        <f>SUM('ウ比例代表投票結果'!F13)-'オ比例代表（うち在外）投票結果 '!F13</f>
        <v>668</v>
      </c>
      <c r="G11" s="50">
        <f t="shared" si="1"/>
        <v>1308</v>
      </c>
      <c r="H11" s="51">
        <f>SUM('ウ比例代表投票結果'!H13)-'オ比例代表（うち在外）投票結果 '!H13</f>
        <v>256</v>
      </c>
      <c r="I11" s="49">
        <f>SUM('ウ比例代表投票結果'!I13)-'オ比例代表（うち在外）投票結果 '!I13</f>
        <v>283</v>
      </c>
      <c r="J11" s="50">
        <f t="shared" si="2"/>
        <v>539</v>
      </c>
      <c r="K11" s="54">
        <f t="shared" si="3"/>
        <v>71.43</v>
      </c>
      <c r="L11" s="52">
        <f t="shared" si="4"/>
        <v>70.24</v>
      </c>
      <c r="M11" s="53">
        <f t="shared" si="5"/>
        <v>70.82</v>
      </c>
    </row>
    <row r="12" spans="1:13" ht="16.5" customHeight="1">
      <c r="A12" s="100" t="s">
        <v>10</v>
      </c>
      <c r="B12" s="103">
        <f>SUM('ウ比例代表投票結果'!B14)-'オ比例代表（うち在外）投票結果 '!B14</f>
        <v>797</v>
      </c>
      <c r="C12" s="104">
        <f>SUM('ウ比例代表投票結果'!C14)-'オ比例代表（うち在外）投票結果 '!C14</f>
        <v>826</v>
      </c>
      <c r="D12" s="103">
        <f t="shared" si="0"/>
        <v>1623</v>
      </c>
      <c r="E12" s="49">
        <f>SUM('ウ比例代表投票結果'!E14)-'オ比例代表（うち在外）投票結果 '!E14</f>
        <v>440</v>
      </c>
      <c r="F12" s="49">
        <f>SUM('ウ比例代表投票結果'!F14)-'オ比例代表（うち在外）投票結果 '!F14</f>
        <v>442</v>
      </c>
      <c r="G12" s="50">
        <f t="shared" si="1"/>
        <v>882</v>
      </c>
      <c r="H12" s="51">
        <f>SUM('ウ比例代表投票結果'!H14)-'オ比例代表（うち在外）投票結果 '!H14</f>
        <v>357</v>
      </c>
      <c r="I12" s="49">
        <f>SUM('ウ比例代表投票結果'!I14)-'オ比例代表（うち在外）投票結果 '!I14</f>
        <v>384</v>
      </c>
      <c r="J12" s="50">
        <f t="shared" si="2"/>
        <v>741</v>
      </c>
      <c r="K12" s="54">
        <f t="shared" si="3"/>
        <v>55.21</v>
      </c>
      <c r="L12" s="52">
        <f t="shared" si="4"/>
        <v>53.51</v>
      </c>
      <c r="M12" s="53">
        <f t="shared" si="5"/>
        <v>54.34</v>
      </c>
    </row>
    <row r="13" spans="1:13" ht="16.5" customHeight="1">
      <c r="A13" s="100" t="s">
        <v>11</v>
      </c>
      <c r="B13" s="103">
        <f>SUM('ウ比例代表投票結果'!B15)-'オ比例代表（うち在外）投票結果 '!B15</f>
        <v>1042</v>
      </c>
      <c r="C13" s="104">
        <f>SUM('ウ比例代表投票結果'!C15)-'オ比例代表（うち在外）投票結果 '!C15</f>
        <v>1048</v>
      </c>
      <c r="D13" s="103">
        <f t="shared" si="0"/>
        <v>2090</v>
      </c>
      <c r="E13" s="49">
        <f>SUM('ウ比例代表投票結果'!E15)-'オ比例代表（うち在外）投票結果 '!E15</f>
        <v>700</v>
      </c>
      <c r="F13" s="49">
        <f>SUM('ウ比例代表投票結果'!F15)-'オ比例代表（うち在外）投票結果 '!F15</f>
        <v>692</v>
      </c>
      <c r="G13" s="50">
        <f t="shared" si="1"/>
        <v>1392</v>
      </c>
      <c r="H13" s="51">
        <f>SUM('ウ比例代表投票結果'!H15)-'オ比例代表（うち在外）投票結果 '!H15</f>
        <v>342</v>
      </c>
      <c r="I13" s="49">
        <f>SUM('ウ比例代表投票結果'!I15)-'オ比例代表（うち在外）投票結果 '!I15</f>
        <v>356</v>
      </c>
      <c r="J13" s="50">
        <f t="shared" si="2"/>
        <v>698</v>
      </c>
      <c r="K13" s="54">
        <f t="shared" si="3"/>
        <v>67.18</v>
      </c>
      <c r="L13" s="52">
        <f t="shared" si="4"/>
        <v>66.03</v>
      </c>
      <c r="M13" s="53">
        <f t="shared" si="5"/>
        <v>66.6</v>
      </c>
    </row>
    <row r="14" spans="1:13" ht="16.5" customHeight="1">
      <c r="A14" s="100" t="s">
        <v>12</v>
      </c>
      <c r="B14" s="103">
        <f>SUM('ウ比例代表投票結果'!B16)-'オ比例代表（うち在外）投票結果 '!B16</f>
        <v>1334</v>
      </c>
      <c r="C14" s="104">
        <f>SUM('ウ比例代表投票結果'!C16)-'オ比例代表（うち在外）投票結果 '!C16</f>
        <v>1435</v>
      </c>
      <c r="D14" s="103">
        <f t="shared" si="0"/>
        <v>2769</v>
      </c>
      <c r="E14" s="49">
        <f>SUM('ウ比例代表投票結果'!E16)-'オ比例代表（うち在外）投票結果 '!E16</f>
        <v>929</v>
      </c>
      <c r="F14" s="49">
        <f>SUM('ウ比例代表投票結果'!F16)-'オ比例代表（うち在外）投票結果 '!F16</f>
        <v>995</v>
      </c>
      <c r="G14" s="50">
        <f t="shared" si="1"/>
        <v>1924</v>
      </c>
      <c r="H14" s="51">
        <f>SUM('ウ比例代表投票結果'!H16)-'オ比例代表（うち在外）投票結果 '!H16</f>
        <v>405</v>
      </c>
      <c r="I14" s="49">
        <f>SUM('ウ比例代表投票結果'!I16)-'オ比例代表（うち在外）投票結果 '!I16</f>
        <v>440</v>
      </c>
      <c r="J14" s="50">
        <f t="shared" si="2"/>
        <v>845</v>
      </c>
      <c r="K14" s="54">
        <f t="shared" si="3"/>
        <v>69.64</v>
      </c>
      <c r="L14" s="52">
        <f t="shared" si="4"/>
        <v>69.34</v>
      </c>
      <c r="M14" s="53">
        <f t="shared" si="5"/>
        <v>69.48</v>
      </c>
    </row>
    <row r="15" spans="1:13" ht="16.5" customHeight="1">
      <c r="A15" s="100" t="s">
        <v>13</v>
      </c>
      <c r="B15" s="103">
        <f>SUM('ウ比例代表投票結果'!B17)-'オ比例代表（うち在外）投票結果 '!B17</f>
        <v>6271</v>
      </c>
      <c r="C15" s="104">
        <f>SUM('ウ比例代表投票結果'!C17)-'オ比例代表（うち在外）投票結果 '!C17</f>
        <v>6380</v>
      </c>
      <c r="D15" s="103">
        <f t="shared" si="0"/>
        <v>12651</v>
      </c>
      <c r="E15" s="49">
        <f>SUM('ウ比例代表投票結果'!E17)-'オ比例代表（うち在外）投票結果 '!E17</f>
        <v>3884</v>
      </c>
      <c r="F15" s="49">
        <f>SUM('ウ比例代表投票結果'!F17)-'オ比例代表（うち在外）投票結果 '!F17</f>
        <v>3844</v>
      </c>
      <c r="G15" s="50">
        <f t="shared" si="1"/>
        <v>7728</v>
      </c>
      <c r="H15" s="51">
        <f>SUM('ウ比例代表投票結果'!H17)-'オ比例代表（うち在外）投票結果 '!H17</f>
        <v>2387</v>
      </c>
      <c r="I15" s="49">
        <f>SUM('ウ比例代表投票結果'!I17)-'オ比例代表（うち在外）投票結果 '!I17</f>
        <v>2536</v>
      </c>
      <c r="J15" s="50">
        <f t="shared" si="2"/>
        <v>4923</v>
      </c>
      <c r="K15" s="54">
        <f t="shared" si="3"/>
        <v>61.94</v>
      </c>
      <c r="L15" s="52">
        <f t="shared" si="4"/>
        <v>60.25</v>
      </c>
      <c r="M15" s="53">
        <f t="shared" si="5"/>
        <v>61.09</v>
      </c>
    </row>
    <row r="16" spans="1:13" ht="16.5" customHeight="1">
      <c r="A16" s="100" t="s">
        <v>14</v>
      </c>
      <c r="B16" s="103">
        <f>SUM('ウ比例代表投票結果'!B18)-'オ比例代表（うち在外）投票結果 '!B18</f>
        <v>2651</v>
      </c>
      <c r="C16" s="104">
        <f>SUM('ウ比例代表投票結果'!C18)-'オ比例代表（うち在外）投票結果 '!C18</f>
        <v>2660</v>
      </c>
      <c r="D16" s="103">
        <f t="shared" si="0"/>
        <v>5311</v>
      </c>
      <c r="E16" s="49">
        <f>SUM('ウ比例代表投票結果'!E18)-'オ比例代表（うち在外）投票結果 '!E18</f>
        <v>1639</v>
      </c>
      <c r="F16" s="49">
        <f>SUM('ウ比例代表投票結果'!F18)-'オ比例代表（うち在外）投票結果 '!F18</f>
        <v>1606</v>
      </c>
      <c r="G16" s="50">
        <f t="shared" si="1"/>
        <v>3245</v>
      </c>
      <c r="H16" s="51">
        <f>SUM('ウ比例代表投票結果'!H18)-'オ比例代表（うち在外）投票結果 '!H18</f>
        <v>1012</v>
      </c>
      <c r="I16" s="49">
        <f>SUM('ウ比例代表投票結果'!I18)-'オ比例代表（うち在外）投票結果 '!I18</f>
        <v>1054</v>
      </c>
      <c r="J16" s="50">
        <f t="shared" si="2"/>
        <v>2066</v>
      </c>
      <c r="K16" s="54">
        <f t="shared" si="3"/>
        <v>61.83</v>
      </c>
      <c r="L16" s="52">
        <f t="shared" si="4"/>
        <v>60.38</v>
      </c>
      <c r="M16" s="53">
        <f t="shared" si="5"/>
        <v>61.1</v>
      </c>
    </row>
    <row r="17" spans="1:13" ht="16.5" customHeight="1">
      <c r="A17" s="100" t="s">
        <v>15</v>
      </c>
      <c r="B17" s="103">
        <f>SUM('ウ比例代表投票結果'!B19)-'オ比例代表（うち在外）投票結果 '!B19</f>
        <v>5570</v>
      </c>
      <c r="C17" s="104">
        <f>SUM('ウ比例代表投票結果'!C19)-'オ比例代表（うち在外）投票結果 '!C19</f>
        <v>6519</v>
      </c>
      <c r="D17" s="103">
        <f t="shared" si="0"/>
        <v>12089</v>
      </c>
      <c r="E17" s="49">
        <f>SUM('ウ比例代表投票結果'!E19)-'オ比例代表（うち在外）投票結果 '!E19</f>
        <v>3168</v>
      </c>
      <c r="F17" s="49">
        <f>SUM('ウ比例代表投票結果'!F19)-'オ比例代表（うち在外）投票結果 '!F19</f>
        <v>3645</v>
      </c>
      <c r="G17" s="50">
        <f t="shared" si="1"/>
        <v>6813</v>
      </c>
      <c r="H17" s="51">
        <f>SUM('ウ比例代表投票結果'!H19)-'オ比例代表（うち在外）投票結果 '!H19</f>
        <v>2402</v>
      </c>
      <c r="I17" s="49">
        <f>SUM('ウ比例代表投票結果'!I19)-'オ比例代表（うち在外）投票結果 '!I19</f>
        <v>2874</v>
      </c>
      <c r="J17" s="50">
        <f t="shared" si="2"/>
        <v>5276</v>
      </c>
      <c r="K17" s="54">
        <f t="shared" si="3"/>
        <v>56.88</v>
      </c>
      <c r="L17" s="52">
        <f t="shared" si="4"/>
        <v>55.91</v>
      </c>
      <c r="M17" s="53">
        <f t="shared" si="5"/>
        <v>56.36</v>
      </c>
    </row>
    <row r="18" spans="1:13" ht="16.5" customHeight="1">
      <c r="A18" s="100" t="s">
        <v>16</v>
      </c>
      <c r="B18" s="103">
        <f>SUM('ウ比例代表投票結果'!B20)-'オ比例代表（うち在外）投票結果 '!B20</f>
        <v>698</v>
      </c>
      <c r="C18" s="104">
        <f>SUM('ウ比例代表投票結果'!C20)-'オ比例代表（うち在外）投票結果 '!C20</f>
        <v>830</v>
      </c>
      <c r="D18" s="103">
        <f t="shared" si="0"/>
        <v>1528</v>
      </c>
      <c r="E18" s="49">
        <f>SUM('ウ比例代表投票結果'!E20)-'オ比例代表（うち在外）投票結果 '!E20</f>
        <v>497</v>
      </c>
      <c r="F18" s="49">
        <f>SUM('ウ比例代表投票結果'!F20)-'オ比例代表（うち在外）投票結果 '!F20</f>
        <v>603</v>
      </c>
      <c r="G18" s="50">
        <f t="shared" si="1"/>
        <v>1100</v>
      </c>
      <c r="H18" s="51">
        <f>SUM('ウ比例代表投票結果'!H20)-'オ比例代表（うち在外）投票結果 '!H20</f>
        <v>201</v>
      </c>
      <c r="I18" s="49">
        <f>SUM('ウ比例代表投票結果'!I20)-'オ比例代表（うち在外）投票結果 '!I20</f>
        <v>227</v>
      </c>
      <c r="J18" s="50">
        <f t="shared" si="2"/>
        <v>428</v>
      </c>
      <c r="K18" s="54">
        <f t="shared" si="3"/>
        <v>71.2</v>
      </c>
      <c r="L18" s="52">
        <f t="shared" si="4"/>
        <v>72.65</v>
      </c>
      <c r="M18" s="53">
        <f t="shared" si="5"/>
        <v>71.99</v>
      </c>
    </row>
    <row r="19" spans="1:13" ht="16.5" customHeight="1">
      <c r="A19" s="100" t="s">
        <v>17</v>
      </c>
      <c r="B19" s="103">
        <f>SUM('ウ比例代表投票結果'!B21)-'オ比例代表（うち在外）投票結果 '!B21</f>
        <v>420</v>
      </c>
      <c r="C19" s="104">
        <f>SUM('ウ比例代表投票結果'!C21)-'オ比例代表（うち在外）投票結果 '!C21</f>
        <v>462</v>
      </c>
      <c r="D19" s="103">
        <f t="shared" si="0"/>
        <v>882</v>
      </c>
      <c r="E19" s="49">
        <f>SUM('ウ比例代表投票結果'!E21)-'オ比例代表（うち在外）投票結果 '!E21</f>
        <v>312</v>
      </c>
      <c r="F19" s="49">
        <f>SUM('ウ比例代表投票結果'!F21)-'オ比例代表（うち在外）投票結果 '!F21</f>
        <v>363</v>
      </c>
      <c r="G19" s="50">
        <f t="shared" si="1"/>
        <v>675</v>
      </c>
      <c r="H19" s="51">
        <f>SUM('ウ比例代表投票結果'!H21)-'オ比例代表（うち在外）投票結果 '!H21</f>
        <v>108</v>
      </c>
      <c r="I19" s="49">
        <f>SUM('ウ比例代表投票結果'!I21)-'オ比例代表（うち在外）投票結果 '!I21</f>
        <v>99</v>
      </c>
      <c r="J19" s="50">
        <f t="shared" si="2"/>
        <v>207</v>
      </c>
      <c r="K19" s="54">
        <f t="shared" si="3"/>
        <v>74.29</v>
      </c>
      <c r="L19" s="52">
        <f t="shared" si="4"/>
        <v>78.57</v>
      </c>
      <c r="M19" s="53">
        <f t="shared" si="5"/>
        <v>76.53</v>
      </c>
    </row>
    <row r="20" spans="1:13" ht="16.5" customHeight="1">
      <c r="A20" s="100" t="s">
        <v>18</v>
      </c>
      <c r="B20" s="103">
        <f>SUM('ウ比例代表投票結果'!B22)-'オ比例代表（うち在外）投票結果 '!B22</f>
        <v>988</v>
      </c>
      <c r="C20" s="104">
        <f>SUM('ウ比例代表投票結果'!C22)-'オ比例代表（うち在外）投票結果 '!C22</f>
        <v>1166</v>
      </c>
      <c r="D20" s="103">
        <f t="shared" si="0"/>
        <v>2154</v>
      </c>
      <c r="E20" s="49">
        <f>SUM('ウ比例代表投票結果'!E22)-'オ比例代表（うち在外）投票結果 '!E22</f>
        <v>577</v>
      </c>
      <c r="F20" s="49">
        <f>SUM('ウ比例代表投票結果'!F22)-'オ比例代表（うち在外）投票結果 '!F22</f>
        <v>688</v>
      </c>
      <c r="G20" s="50">
        <f t="shared" si="1"/>
        <v>1265</v>
      </c>
      <c r="H20" s="51">
        <f>SUM('ウ比例代表投票結果'!H22)-'オ比例代表（うち在外）投票結果 '!H22</f>
        <v>411</v>
      </c>
      <c r="I20" s="49">
        <f>SUM('ウ比例代表投票結果'!I22)-'オ比例代表（うち在外）投票結果 '!I22</f>
        <v>478</v>
      </c>
      <c r="J20" s="50">
        <f t="shared" si="2"/>
        <v>889</v>
      </c>
      <c r="K20" s="54">
        <f t="shared" si="3"/>
        <v>58.4</v>
      </c>
      <c r="L20" s="52">
        <f t="shared" si="4"/>
        <v>59.01</v>
      </c>
      <c r="M20" s="53">
        <f t="shared" si="5"/>
        <v>58.73</v>
      </c>
    </row>
    <row r="21" spans="1:13" ht="16.5" customHeight="1">
      <c r="A21" s="100" t="s">
        <v>19</v>
      </c>
      <c r="B21" s="103">
        <f>SUM('ウ比例代表投票結果'!B23)-'オ比例代表（うち在外）投票結果 '!B23</f>
        <v>1471</v>
      </c>
      <c r="C21" s="104">
        <f>SUM('ウ比例代表投票結果'!C23)-'オ比例代表（うち在外）投票結果 '!C23</f>
        <v>1692</v>
      </c>
      <c r="D21" s="103">
        <f t="shared" si="0"/>
        <v>3163</v>
      </c>
      <c r="E21" s="49">
        <f>SUM('ウ比例代表投票結果'!E23)-'オ比例代表（うち在外）投票結果 '!E23</f>
        <v>816</v>
      </c>
      <c r="F21" s="49">
        <f>SUM('ウ比例代表投票結果'!F23)-'オ比例代表（うち在外）投票結果 '!F23</f>
        <v>892</v>
      </c>
      <c r="G21" s="50">
        <f t="shared" si="1"/>
        <v>1708</v>
      </c>
      <c r="H21" s="51">
        <f>SUM('ウ比例代表投票結果'!H23)-'オ比例代表（うち在外）投票結果 '!H23</f>
        <v>655</v>
      </c>
      <c r="I21" s="49">
        <f>SUM('ウ比例代表投票結果'!I23)-'オ比例代表（うち在外）投票結果 '!I23</f>
        <v>800</v>
      </c>
      <c r="J21" s="50">
        <f t="shared" si="2"/>
        <v>1455</v>
      </c>
      <c r="K21" s="54">
        <f t="shared" si="3"/>
        <v>55.47</v>
      </c>
      <c r="L21" s="52">
        <f t="shared" si="4"/>
        <v>52.72</v>
      </c>
      <c r="M21" s="55">
        <f t="shared" si="5"/>
        <v>54</v>
      </c>
    </row>
    <row r="22" spans="1:13" ht="16.5" customHeight="1">
      <c r="A22" s="100" t="s">
        <v>20</v>
      </c>
      <c r="B22" s="103">
        <f>SUM('ウ比例代表投票結果'!B24)-'オ比例代表（うち在外）投票結果 '!B24</f>
        <v>1490</v>
      </c>
      <c r="C22" s="104">
        <f>SUM('ウ比例代表投票結果'!C24)-'オ比例代表（うち在外）投票結果 '!C24</f>
        <v>1622</v>
      </c>
      <c r="D22" s="103">
        <f t="shared" si="0"/>
        <v>3112</v>
      </c>
      <c r="E22" s="49">
        <f>SUM('ウ比例代表投票結果'!E24)-'オ比例代表（うち在外）投票結果 '!E24</f>
        <v>842</v>
      </c>
      <c r="F22" s="49">
        <f>SUM('ウ比例代表投票結果'!F24)-'オ比例代表（うち在外）投票結果 '!F24</f>
        <v>915</v>
      </c>
      <c r="G22" s="50">
        <f t="shared" si="1"/>
        <v>1757</v>
      </c>
      <c r="H22" s="51">
        <f>SUM('ウ比例代表投票結果'!H24)-'オ比例代表（うち在外）投票結果 '!H24</f>
        <v>648</v>
      </c>
      <c r="I22" s="49">
        <f>SUM('ウ比例代表投票結果'!I24)-'オ比例代表（うち在外）投票結果 '!I24</f>
        <v>707</v>
      </c>
      <c r="J22" s="50">
        <f t="shared" si="2"/>
        <v>1355</v>
      </c>
      <c r="K22" s="54">
        <f t="shared" si="3"/>
        <v>56.51</v>
      </c>
      <c r="L22" s="52">
        <f t="shared" si="4"/>
        <v>56.41</v>
      </c>
      <c r="M22" s="55">
        <f t="shared" si="5"/>
        <v>56.46</v>
      </c>
    </row>
    <row r="23" spans="1:13" ht="16.5" customHeight="1">
      <c r="A23" s="100" t="s">
        <v>21</v>
      </c>
      <c r="B23" s="103">
        <f>SUM('ウ比例代表投票結果'!B25)-'オ比例代表（うち在外）投票結果 '!B25</f>
        <v>7999</v>
      </c>
      <c r="C23" s="104">
        <f>SUM('ウ比例代表投票結果'!C25)-'オ比例代表（うち在外）投票結果 '!C25</f>
        <v>9587</v>
      </c>
      <c r="D23" s="103">
        <f t="shared" si="0"/>
        <v>17586</v>
      </c>
      <c r="E23" s="49">
        <f>SUM('ウ比例代表投票結果'!E25)-'オ比例代表（うち在外）投票結果 '!E25</f>
        <v>4186</v>
      </c>
      <c r="F23" s="49">
        <f>SUM('ウ比例代表投票結果'!F25)-'オ比例代表（うち在外）投票結果 '!F25</f>
        <v>4847</v>
      </c>
      <c r="G23" s="50">
        <f t="shared" si="1"/>
        <v>9033</v>
      </c>
      <c r="H23" s="51">
        <f>SUM('ウ比例代表投票結果'!H25)-'オ比例代表（うち在外）投票結果 '!H25</f>
        <v>3813</v>
      </c>
      <c r="I23" s="49">
        <f>SUM('ウ比例代表投票結果'!I25)-'オ比例代表（うち在外）投票結果 '!I25</f>
        <v>4740</v>
      </c>
      <c r="J23" s="50">
        <f t="shared" si="2"/>
        <v>8553</v>
      </c>
      <c r="K23" s="54">
        <f t="shared" si="3"/>
        <v>52.33</v>
      </c>
      <c r="L23" s="52">
        <f t="shared" si="4"/>
        <v>50.56</v>
      </c>
      <c r="M23" s="55">
        <f t="shared" si="5"/>
        <v>51.36</v>
      </c>
    </row>
    <row r="24" spans="1:13" ht="16.5" customHeight="1">
      <c r="A24" s="100" t="s">
        <v>22</v>
      </c>
      <c r="B24" s="103">
        <f>SUM('ウ比例代表投票結果'!B26)-'オ比例代表（うち在外）投票結果 '!B26</f>
        <v>488</v>
      </c>
      <c r="C24" s="104">
        <f>SUM('ウ比例代表投票結果'!C26)-'オ比例代表（うち在外）投票結果 '!C26</f>
        <v>476</v>
      </c>
      <c r="D24" s="103">
        <f t="shared" si="0"/>
        <v>964</v>
      </c>
      <c r="E24" s="49">
        <f>SUM('ウ比例代表投票結果'!E26)-'オ比例代表（うち在外）投票結果 '!E26</f>
        <v>345</v>
      </c>
      <c r="F24" s="49">
        <f>SUM('ウ比例代表投票結果'!F26)-'オ比例代表（うち在外）投票結果 '!F26</f>
        <v>358</v>
      </c>
      <c r="G24" s="50">
        <f t="shared" si="1"/>
        <v>703</v>
      </c>
      <c r="H24" s="51">
        <f>SUM('ウ比例代表投票結果'!H26)-'オ比例代表（うち在外）投票結果 '!H26</f>
        <v>143</v>
      </c>
      <c r="I24" s="49">
        <f>SUM('ウ比例代表投票結果'!I26)-'オ比例代表（うち在外）投票結果 '!I26</f>
        <v>118</v>
      </c>
      <c r="J24" s="50">
        <f t="shared" si="2"/>
        <v>261</v>
      </c>
      <c r="K24" s="54">
        <f t="shared" si="3"/>
        <v>70.7</v>
      </c>
      <c r="L24" s="52">
        <f t="shared" si="4"/>
        <v>75.21</v>
      </c>
      <c r="M24" s="55">
        <f t="shared" si="5"/>
        <v>72.93</v>
      </c>
    </row>
    <row r="25" spans="1:13" ht="16.5" customHeight="1">
      <c r="A25" s="100"/>
      <c r="B25" s="103"/>
      <c r="C25" s="104"/>
      <c r="D25" s="103"/>
      <c r="E25" s="49"/>
      <c r="F25" s="49"/>
      <c r="G25" s="50"/>
      <c r="H25" s="51"/>
      <c r="I25" s="49"/>
      <c r="J25" s="50"/>
      <c r="K25" s="54"/>
      <c r="L25" s="52"/>
      <c r="M25" s="55"/>
    </row>
    <row r="26" spans="1:13" ht="16.5" customHeight="1">
      <c r="A26" s="100" t="s">
        <v>23</v>
      </c>
      <c r="B26" s="103">
        <f>SUM(B6:B24)</f>
        <v>39460</v>
      </c>
      <c r="C26" s="104">
        <f>SUM(C6:C24)</f>
        <v>43703</v>
      </c>
      <c r="D26" s="103">
        <f>SUM(B26:C26)</f>
        <v>83163</v>
      </c>
      <c r="E26" s="49">
        <f>SUM(E6:E24)</f>
        <v>23828</v>
      </c>
      <c r="F26" s="49">
        <f>SUM(F6:F24)</f>
        <v>25763</v>
      </c>
      <c r="G26" s="50">
        <f>SUM(E26:F26)</f>
        <v>49591</v>
      </c>
      <c r="H26" s="51">
        <f>SUM(H6:H24)</f>
        <v>15632</v>
      </c>
      <c r="I26" s="49">
        <f>SUM(I6:I24)</f>
        <v>17940</v>
      </c>
      <c r="J26" s="50">
        <f>SUM(H26:I26)</f>
        <v>33572</v>
      </c>
      <c r="K26" s="54">
        <f>ROUND(E26/B26*100,2)</f>
        <v>60.39</v>
      </c>
      <c r="L26" s="52">
        <f>ROUND(F26/C26*100,2)</f>
        <v>58.95</v>
      </c>
      <c r="M26" s="55">
        <f>ROUND(G26/D26*100,2)</f>
        <v>59.63</v>
      </c>
    </row>
    <row r="27" spans="1:13" ht="16.5" customHeight="1">
      <c r="A27" s="100"/>
      <c r="B27" s="103"/>
      <c r="C27" s="104"/>
      <c r="D27" s="103"/>
      <c r="E27" s="49"/>
      <c r="F27" s="49"/>
      <c r="G27" s="50"/>
      <c r="H27" s="51"/>
      <c r="I27" s="49"/>
      <c r="J27" s="50"/>
      <c r="K27" s="54"/>
      <c r="L27" s="52"/>
      <c r="M27" s="55"/>
    </row>
    <row r="28" spans="1:13" ht="16.5" customHeight="1">
      <c r="A28" s="100" t="s">
        <v>0</v>
      </c>
      <c r="B28" s="103">
        <f>SUM('ウ比例代表投票結果'!B30)-'オ比例代表（うち在外）投票結果 '!B30</f>
        <v>49291</v>
      </c>
      <c r="C28" s="104">
        <f>SUM('ウ比例代表投票結果'!C30)-'オ比例代表（うち在外）投票結果 '!C30</f>
        <v>61732</v>
      </c>
      <c r="D28" s="103">
        <f>SUM(B28:C28)</f>
        <v>111023</v>
      </c>
      <c r="E28" s="49">
        <f>SUM('ウ比例代表投票結果'!E30)-'オ比例代表（うち在外）投票結果 '!E30</f>
        <v>26786</v>
      </c>
      <c r="F28" s="49">
        <f>SUM('ウ比例代表投票結果'!F30)-'オ比例代表（うち在外）投票結果 '!F30</f>
        <v>31925</v>
      </c>
      <c r="G28" s="50">
        <f>SUM(E28:F28)</f>
        <v>58711</v>
      </c>
      <c r="H28" s="51">
        <f>SUM('ウ比例代表投票結果'!H30)-'オ比例代表（うち在外）投票結果 '!H30</f>
        <v>22505</v>
      </c>
      <c r="I28" s="49">
        <f>SUM('ウ比例代表投票結果'!I30)-'オ比例代表（うち在外）投票結果 '!I30</f>
        <v>29807</v>
      </c>
      <c r="J28" s="50">
        <f>SUM(H28:I28)</f>
        <v>52312</v>
      </c>
      <c r="K28" s="54">
        <f>ROUND(E28/B28*100,2)</f>
        <v>54.34</v>
      </c>
      <c r="L28" s="52">
        <f>ROUND(F28/C28*100,2)</f>
        <v>51.72</v>
      </c>
      <c r="M28" s="55">
        <f>ROUND(G28/D28*100,2)</f>
        <v>52.88</v>
      </c>
    </row>
    <row r="29" spans="1:13" ht="16.5" customHeight="1">
      <c r="A29" s="100"/>
      <c r="B29" s="103"/>
      <c r="C29" s="104"/>
      <c r="D29" s="103"/>
      <c r="E29" s="49"/>
      <c r="F29" s="49"/>
      <c r="G29" s="50"/>
      <c r="H29" s="51"/>
      <c r="I29" s="49"/>
      <c r="J29" s="50"/>
      <c r="K29" s="54"/>
      <c r="L29" s="52"/>
      <c r="M29" s="55"/>
    </row>
    <row r="30" spans="1:13" ht="16.5" customHeight="1">
      <c r="A30" s="101" t="s">
        <v>84</v>
      </c>
      <c r="B30" s="105">
        <f>SUM(B26,B28)</f>
        <v>88751</v>
      </c>
      <c r="C30" s="104">
        <f>SUM(C26,C28)</f>
        <v>105435</v>
      </c>
      <c r="D30" s="103">
        <f>SUM(B30:C30)</f>
        <v>194186</v>
      </c>
      <c r="E30" s="49">
        <f>SUM(E26,E28)</f>
        <v>50614</v>
      </c>
      <c r="F30" s="49">
        <f>SUM(F26,F28)</f>
        <v>57688</v>
      </c>
      <c r="G30" s="50">
        <f>SUM(E30:F30)</f>
        <v>108302</v>
      </c>
      <c r="H30" s="51">
        <f>SUM(H26,H28)</f>
        <v>38137</v>
      </c>
      <c r="I30" s="49">
        <f>SUM(I26,I28)</f>
        <v>47747</v>
      </c>
      <c r="J30" s="50">
        <f>SUM(H30:I30)</f>
        <v>85884</v>
      </c>
      <c r="K30" s="54">
        <f>ROUND(E30/B30*100,2)</f>
        <v>57.03</v>
      </c>
      <c r="L30" s="52">
        <f>ROUND(F30/C30*100,2)</f>
        <v>54.71</v>
      </c>
      <c r="M30" s="55">
        <f>ROUND(G30/D30*100,2)</f>
        <v>55.77</v>
      </c>
    </row>
    <row r="31" spans="1:13" ht="16.5" customHeight="1">
      <c r="A31" s="100"/>
      <c r="B31" s="103"/>
      <c r="C31" s="104"/>
      <c r="D31" s="103"/>
      <c r="E31" s="49"/>
      <c r="F31" s="49"/>
      <c r="G31" s="50"/>
      <c r="H31" s="51"/>
      <c r="I31" s="49"/>
      <c r="J31" s="50"/>
      <c r="K31" s="54"/>
      <c r="L31" s="52"/>
      <c r="M31" s="55"/>
    </row>
    <row r="32" spans="1:13" ht="16.5" customHeight="1">
      <c r="A32" s="101" t="s">
        <v>24</v>
      </c>
      <c r="B32" s="103">
        <f>SUM('ウ比例代表投票結果'!B34)-'オ比例代表（うち在外）投票結果 '!B34</f>
        <v>414361</v>
      </c>
      <c r="C32" s="104">
        <f>SUM('ウ比例代表投票結果'!C34)-'オ比例代表（うち在外）投票結果 '!C34</f>
        <v>457680</v>
      </c>
      <c r="D32" s="103">
        <f>SUM(B32:C32)</f>
        <v>872041</v>
      </c>
      <c r="E32" s="49">
        <f>SUM('ウ比例代表投票結果'!E34)-'オ比例代表（うち在外）投票結果 '!E34</f>
        <v>252374</v>
      </c>
      <c r="F32" s="49">
        <f>SUM('ウ比例代表投票結果'!F34)-'オ比例代表（うち在外）投票結果 '!F34</f>
        <v>271761</v>
      </c>
      <c r="G32" s="50">
        <f>SUM(E32:F32)</f>
        <v>524135</v>
      </c>
      <c r="H32" s="51">
        <f>SUM('ウ比例代表投票結果'!H34)-'オ比例代表（うち在外）投票結果 '!H34</f>
        <v>161987</v>
      </c>
      <c r="I32" s="49">
        <f>SUM('ウ比例代表投票結果'!I34)-'オ比例代表（うち在外）投票結果 '!I34</f>
        <v>185919</v>
      </c>
      <c r="J32" s="50">
        <f>SUM(H32:I32)</f>
        <v>347906</v>
      </c>
      <c r="K32" s="54">
        <f aca="true" t="shared" si="6" ref="K32:M34">ROUND(E32/B32*100,2)</f>
        <v>60.91</v>
      </c>
      <c r="L32" s="52">
        <f t="shared" si="6"/>
        <v>59.38</v>
      </c>
      <c r="M32" s="55">
        <f t="shared" si="6"/>
        <v>60.1</v>
      </c>
    </row>
    <row r="33" spans="1:13" ht="16.5" customHeight="1">
      <c r="A33" s="100" t="s">
        <v>1</v>
      </c>
      <c r="B33" s="103">
        <f>SUM('ウ比例代表投票結果'!B35)-'オ比例代表（うち在外）投票結果 '!B35</f>
        <v>1731414</v>
      </c>
      <c r="C33" s="104">
        <f>SUM('ウ比例代表投票結果'!C35)-'オ比例代表（うち在外）投票結果 '!C35</f>
        <v>1992734</v>
      </c>
      <c r="D33" s="103">
        <f>SUM(B33:C33)</f>
        <v>3724148</v>
      </c>
      <c r="E33" s="49">
        <f>SUM('ウ比例代表投票結果'!E35)-'オ比例代表（うち在外）投票結果 '!E35</f>
        <v>936297</v>
      </c>
      <c r="F33" s="49">
        <f>SUM('ウ比例代表投票結果'!F35)-'オ比例代表（うち在外）投票結果 '!F35</f>
        <v>1041229</v>
      </c>
      <c r="G33" s="50">
        <f>SUM(E33:F33)</f>
        <v>1977526</v>
      </c>
      <c r="H33" s="51">
        <f>SUM('ウ比例代表投票結果'!H35)-'オ比例代表（うち在外）投票結果 '!H35</f>
        <v>795117</v>
      </c>
      <c r="I33" s="49">
        <f>SUM('ウ比例代表投票結果'!I35)-'オ比例代表（うち在外）投票結果 '!I35</f>
        <v>951505</v>
      </c>
      <c r="J33" s="50">
        <f>SUM(H33:I33)</f>
        <v>1746622</v>
      </c>
      <c r="K33" s="54">
        <f t="shared" si="6"/>
        <v>54.08</v>
      </c>
      <c r="L33" s="52">
        <f t="shared" si="6"/>
        <v>52.25</v>
      </c>
      <c r="M33" s="55">
        <f t="shared" si="6"/>
        <v>53.1</v>
      </c>
    </row>
    <row r="34" spans="1:13" ht="16.5" customHeight="1" thickBot="1">
      <c r="A34" s="102" t="s">
        <v>2</v>
      </c>
      <c r="B34" s="106">
        <f>SUM(B32:B33)</f>
        <v>2145775</v>
      </c>
      <c r="C34" s="107">
        <f>SUM(C32:C33)</f>
        <v>2450414</v>
      </c>
      <c r="D34" s="106">
        <f>SUM(B34:C34)</f>
        <v>4596189</v>
      </c>
      <c r="E34" s="72">
        <f>SUM(E32:E33)</f>
        <v>1188671</v>
      </c>
      <c r="F34" s="72">
        <f>SUM(F32:F33)</f>
        <v>1312990</v>
      </c>
      <c r="G34" s="73">
        <f>SUM(E34:F34)</f>
        <v>2501661</v>
      </c>
      <c r="H34" s="74">
        <f>SUM(H32:H33)</f>
        <v>957104</v>
      </c>
      <c r="I34" s="72">
        <f>SUM(I32:I33)</f>
        <v>1137424</v>
      </c>
      <c r="J34" s="73">
        <f>SUM(H34:I34)</f>
        <v>2094528</v>
      </c>
      <c r="K34" s="75">
        <f t="shared" si="6"/>
        <v>55.4</v>
      </c>
      <c r="L34" s="76">
        <f t="shared" si="6"/>
        <v>53.58</v>
      </c>
      <c r="M34" s="77">
        <f t="shared" si="6"/>
        <v>54.43</v>
      </c>
    </row>
  </sheetData>
  <sheetProtection/>
  <mergeCells count="7">
    <mergeCell ref="K3:M3"/>
    <mergeCell ref="E3:G3"/>
    <mergeCell ref="L2:M2"/>
    <mergeCell ref="A3:A5"/>
    <mergeCell ref="B3:D3"/>
    <mergeCell ref="A1:D2"/>
    <mergeCell ref="H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ignoredErrors>
    <ignoredError sqref="D26: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zoomScaleSheetLayoutView="75" zoomScalePageLayoutView="0" workbookViewId="0" topLeftCell="A3">
      <pane xSplit="1" ySplit="5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E15" sqref="E15"/>
    </sheetView>
  </sheetViews>
  <sheetFormatPr defaultColWidth="9.00390625" defaultRowHeight="13.5"/>
  <cols>
    <col min="1" max="1" width="10.75390625" style="41" customWidth="1"/>
    <col min="2" max="13" width="11.625" style="41" customWidth="1"/>
    <col min="14" max="16384" width="9.00390625" style="41" customWidth="1"/>
  </cols>
  <sheetData>
    <row r="3" spans="1:13" ht="13.5">
      <c r="A3" s="184" t="s">
        <v>77</v>
      </c>
      <c r="B3" s="184"/>
      <c r="C3" s="184"/>
      <c r="D3" s="184"/>
      <c r="M3" s="89"/>
    </row>
    <row r="4" spans="1:13" ht="14.25" customHeight="1" thickBot="1">
      <c r="A4" s="185"/>
      <c r="B4" s="185"/>
      <c r="C4" s="185"/>
      <c r="D4" s="185"/>
      <c r="L4" s="147" t="s">
        <v>113</v>
      </c>
      <c r="M4" s="147"/>
    </row>
    <row r="5" spans="1:13" ht="25.5" customHeight="1">
      <c r="A5" s="148" t="s">
        <v>56</v>
      </c>
      <c r="B5" s="146" t="s">
        <v>25</v>
      </c>
      <c r="C5" s="142"/>
      <c r="D5" s="151"/>
      <c r="E5" s="141" t="s">
        <v>26</v>
      </c>
      <c r="F5" s="142"/>
      <c r="G5" s="143"/>
      <c r="H5" s="141" t="s">
        <v>27</v>
      </c>
      <c r="I5" s="142"/>
      <c r="J5" s="143"/>
      <c r="K5" s="144" t="s">
        <v>28</v>
      </c>
      <c r="L5" s="145"/>
      <c r="M5" s="146"/>
    </row>
    <row r="6" spans="1:13" ht="13.5">
      <c r="A6" s="149"/>
      <c r="B6" s="90"/>
      <c r="C6" s="90"/>
      <c r="D6" s="90" t="s">
        <v>29</v>
      </c>
      <c r="E6" s="91"/>
      <c r="F6" s="90"/>
      <c r="G6" s="92" t="s">
        <v>29</v>
      </c>
      <c r="H6" s="91"/>
      <c r="I6" s="90"/>
      <c r="J6" s="92" t="s">
        <v>29</v>
      </c>
      <c r="K6" s="93"/>
      <c r="L6" s="93"/>
      <c r="M6" s="94" t="s">
        <v>54</v>
      </c>
    </row>
    <row r="7" spans="1:13" ht="21" customHeight="1">
      <c r="A7" s="150"/>
      <c r="B7" s="95" t="s">
        <v>31</v>
      </c>
      <c r="C7" s="96" t="s">
        <v>32</v>
      </c>
      <c r="D7" s="95" t="s">
        <v>33</v>
      </c>
      <c r="E7" s="96" t="s">
        <v>31</v>
      </c>
      <c r="F7" s="96" t="s">
        <v>32</v>
      </c>
      <c r="G7" s="97" t="s">
        <v>33</v>
      </c>
      <c r="H7" s="98" t="s">
        <v>31</v>
      </c>
      <c r="I7" s="96" t="s">
        <v>32</v>
      </c>
      <c r="J7" s="97" t="s">
        <v>33</v>
      </c>
      <c r="K7" s="95" t="s">
        <v>31</v>
      </c>
      <c r="L7" s="96" t="s">
        <v>32</v>
      </c>
      <c r="M7" s="99" t="s">
        <v>33</v>
      </c>
    </row>
    <row r="8" spans="1:13" ht="16.5" customHeight="1">
      <c r="A8" s="100" t="s">
        <v>104</v>
      </c>
      <c r="B8" s="48">
        <v>0</v>
      </c>
      <c r="C8" s="49">
        <v>0</v>
      </c>
      <c r="D8" s="48">
        <v>0</v>
      </c>
      <c r="E8" s="49">
        <v>0</v>
      </c>
      <c r="F8" s="49">
        <v>0</v>
      </c>
      <c r="G8" s="50">
        <v>0</v>
      </c>
      <c r="H8" s="51">
        <v>0</v>
      </c>
      <c r="I8" s="49">
        <v>0</v>
      </c>
      <c r="J8" s="50">
        <v>0</v>
      </c>
      <c r="K8" s="52">
        <v>0</v>
      </c>
      <c r="L8" s="52">
        <v>0</v>
      </c>
      <c r="M8" s="53">
        <v>0</v>
      </c>
    </row>
    <row r="9" spans="1:16" ht="16.5" customHeight="1">
      <c r="A9" s="100" t="s">
        <v>86</v>
      </c>
      <c r="B9" s="48">
        <v>3</v>
      </c>
      <c r="C9" s="49">
        <v>0</v>
      </c>
      <c r="D9" s="48">
        <v>3</v>
      </c>
      <c r="E9" s="49">
        <v>0</v>
      </c>
      <c r="F9" s="49">
        <v>0</v>
      </c>
      <c r="G9" s="50">
        <v>0</v>
      </c>
      <c r="H9" s="51">
        <v>3</v>
      </c>
      <c r="I9" s="49">
        <v>0</v>
      </c>
      <c r="J9" s="50">
        <v>3</v>
      </c>
      <c r="K9" s="52">
        <f aca="true" t="shared" si="0" ref="K9:K26">ROUND(E9/B9*100,2)</f>
        <v>0</v>
      </c>
      <c r="L9" s="52">
        <v>0</v>
      </c>
      <c r="M9" s="53">
        <f aca="true" t="shared" si="1" ref="M9:M26">ROUND(G9/D9*100,2)</f>
        <v>0</v>
      </c>
      <c r="N9" s="42"/>
      <c r="O9" s="42"/>
      <c r="P9" s="42"/>
    </row>
    <row r="10" spans="1:16" ht="16.5" customHeight="1">
      <c r="A10" s="100" t="s">
        <v>87</v>
      </c>
      <c r="B10" s="48">
        <v>1</v>
      </c>
      <c r="C10" s="49">
        <v>2</v>
      </c>
      <c r="D10" s="48">
        <v>3</v>
      </c>
      <c r="E10" s="49">
        <v>0</v>
      </c>
      <c r="F10" s="49">
        <v>0</v>
      </c>
      <c r="G10" s="50">
        <v>0</v>
      </c>
      <c r="H10" s="51">
        <v>1</v>
      </c>
      <c r="I10" s="49">
        <v>2</v>
      </c>
      <c r="J10" s="50">
        <v>3</v>
      </c>
      <c r="K10" s="52">
        <f t="shared" si="0"/>
        <v>0</v>
      </c>
      <c r="L10" s="52">
        <f aca="true" t="shared" si="2" ref="L10:L26">ROUND(F10/C10*100,2)</f>
        <v>0</v>
      </c>
      <c r="M10" s="53">
        <f t="shared" si="1"/>
        <v>0</v>
      </c>
      <c r="N10" s="42"/>
      <c r="O10" s="42"/>
      <c r="P10" s="42"/>
    </row>
    <row r="11" spans="1:16" ht="16.5" customHeight="1">
      <c r="A11" s="100" t="s">
        <v>88</v>
      </c>
      <c r="B11" s="48">
        <v>0</v>
      </c>
      <c r="C11" s="49">
        <v>3</v>
      </c>
      <c r="D11" s="48">
        <v>3</v>
      </c>
      <c r="E11" s="49">
        <v>0</v>
      </c>
      <c r="F11" s="49">
        <v>0</v>
      </c>
      <c r="G11" s="50">
        <v>0</v>
      </c>
      <c r="H11" s="51">
        <v>0</v>
      </c>
      <c r="I11" s="49">
        <v>3</v>
      </c>
      <c r="J11" s="50">
        <v>3</v>
      </c>
      <c r="K11" s="52">
        <v>0</v>
      </c>
      <c r="L11" s="52">
        <f t="shared" si="2"/>
        <v>0</v>
      </c>
      <c r="M11" s="53">
        <f t="shared" si="1"/>
        <v>0</v>
      </c>
      <c r="O11" s="42"/>
      <c r="P11" s="42"/>
    </row>
    <row r="12" spans="1:13" ht="16.5" customHeight="1">
      <c r="A12" s="100" t="s">
        <v>89</v>
      </c>
      <c r="B12" s="48">
        <v>1</v>
      </c>
      <c r="C12" s="49">
        <v>2</v>
      </c>
      <c r="D12" s="48">
        <v>3</v>
      </c>
      <c r="E12" s="49">
        <v>0</v>
      </c>
      <c r="F12" s="49">
        <v>0</v>
      </c>
      <c r="G12" s="50">
        <v>0</v>
      </c>
      <c r="H12" s="51">
        <v>1</v>
      </c>
      <c r="I12" s="49">
        <v>2</v>
      </c>
      <c r="J12" s="50">
        <v>3</v>
      </c>
      <c r="K12" s="52">
        <f t="shared" si="0"/>
        <v>0</v>
      </c>
      <c r="L12" s="52">
        <f t="shared" si="2"/>
        <v>0</v>
      </c>
      <c r="M12" s="53">
        <f t="shared" si="1"/>
        <v>0</v>
      </c>
    </row>
    <row r="13" spans="1:13" ht="16.5" customHeight="1">
      <c r="A13" s="100" t="s">
        <v>90</v>
      </c>
      <c r="B13" s="48">
        <v>1</v>
      </c>
      <c r="C13" s="49">
        <v>1</v>
      </c>
      <c r="D13" s="48">
        <v>2</v>
      </c>
      <c r="E13" s="49">
        <v>1</v>
      </c>
      <c r="F13" s="49">
        <v>1</v>
      </c>
      <c r="G13" s="50">
        <v>2</v>
      </c>
      <c r="H13" s="51">
        <v>0</v>
      </c>
      <c r="I13" s="49">
        <v>0</v>
      </c>
      <c r="J13" s="50">
        <v>0</v>
      </c>
      <c r="K13" s="52">
        <f t="shared" si="0"/>
        <v>100</v>
      </c>
      <c r="L13" s="52">
        <f t="shared" si="2"/>
        <v>100</v>
      </c>
      <c r="M13" s="53">
        <f t="shared" si="1"/>
        <v>100</v>
      </c>
    </row>
    <row r="14" spans="1:13" ht="16.5" customHeight="1">
      <c r="A14" s="100" t="s">
        <v>91</v>
      </c>
      <c r="B14" s="48">
        <v>0</v>
      </c>
      <c r="C14" s="49">
        <v>0</v>
      </c>
      <c r="D14" s="48">
        <v>0</v>
      </c>
      <c r="E14" s="49">
        <v>0</v>
      </c>
      <c r="F14" s="49">
        <v>0</v>
      </c>
      <c r="G14" s="50">
        <v>0</v>
      </c>
      <c r="H14" s="51">
        <v>0</v>
      </c>
      <c r="I14" s="49">
        <v>0</v>
      </c>
      <c r="J14" s="50">
        <v>0</v>
      </c>
      <c r="K14" s="52">
        <v>0</v>
      </c>
      <c r="L14" s="52">
        <v>0</v>
      </c>
      <c r="M14" s="53">
        <v>0</v>
      </c>
    </row>
    <row r="15" spans="1:16" ht="16.5" customHeight="1">
      <c r="A15" s="100" t="s">
        <v>92</v>
      </c>
      <c r="B15" s="48">
        <v>1</v>
      </c>
      <c r="C15" s="49">
        <v>1</v>
      </c>
      <c r="D15" s="48">
        <v>2</v>
      </c>
      <c r="E15" s="49">
        <v>0</v>
      </c>
      <c r="F15" s="49">
        <v>0</v>
      </c>
      <c r="G15" s="50">
        <v>0</v>
      </c>
      <c r="H15" s="51">
        <v>1</v>
      </c>
      <c r="I15" s="49">
        <v>1</v>
      </c>
      <c r="J15" s="50">
        <v>2</v>
      </c>
      <c r="K15" s="52">
        <f t="shared" si="0"/>
        <v>0</v>
      </c>
      <c r="L15" s="52">
        <f t="shared" si="2"/>
        <v>0</v>
      </c>
      <c r="M15" s="53">
        <f t="shared" si="1"/>
        <v>0</v>
      </c>
      <c r="N15" s="42"/>
      <c r="O15" s="42"/>
      <c r="P15" s="42"/>
    </row>
    <row r="16" spans="1:16" ht="16.5" customHeight="1">
      <c r="A16" s="100" t="s">
        <v>93</v>
      </c>
      <c r="B16" s="48">
        <v>1</v>
      </c>
      <c r="C16" s="49">
        <v>1</v>
      </c>
      <c r="D16" s="48">
        <v>2</v>
      </c>
      <c r="E16" s="49">
        <v>0</v>
      </c>
      <c r="F16" s="49">
        <v>0</v>
      </c>
      <c r="G16" s="50">
        <v>0</v>
      </c>
      <c r="H16" s="51">
        <v>1</v>
      </c>
      <c r="I16" s="49">
        <v>1</v>
      </c>
      <c r="J16" s="50">
        <v>2</v>
      </c>
      <c r="K16" s="52">
        <f t="shared" si="0"/>
        <v>0</v>
      </c>
      <c r="L16" s="52">
        <f t="shared" si="2"/>
        <v>0</v>
      </c>
      <c r="M16" s="53">
        <f t="shared" si="1"/>
        <v>0</v>
      </c>
      <c r="N16" s="42"/>
      <c r="O16" s="42"/>
      <c r="P16" s="42"/>
    </row>
    <row r="17" spans="1:16" ht="16.5" customHeight="1">
      <c r="A17" s="100" t="s">
        <v>94</v>
      </c>
      <c r="B17" s="48">
        <v>5</v>
      </c>
      <c r="C17" s="49">
        <v>7</v>
      </c>
      <c r="D17" s="48">
        <v>12</v>
      </c>
      <c r="E17" s="49">
        <v>0</v>
      </c>
      <c r="F17" s="49">
        <v>1</v>
      </c>
      <c r="G17" s="50">
        <v>1</v>
      </c>
      <c r="H17" s="51">
        <v>5</v>
      </c>
      <c r="I17" s="49">
        <v>6</v>
      </c>
      <c r="J17" s="50">
        <v>11</v>
      </c>
      <c r="K17" s="52">
        <f t="shared" si="0"/>
        <v>0</v>
      </c>
      <c r="L17" s="52">
        <f t="shared" si="2"/>
        <v>14.29</v>
      </c>
      <c r="M17" s="53">
        <f t="shared" si="1"/>
        <v>8.33</v>
      </c>
      <c r="N17" s="42"/>
      <c r="O17" s="42"/>
      <c r="P17" s="42"/>
    </row>
    <row r="18" spans="1:16" ht="16.5" customHeight="1">
      <c r="A18" s="100" t="s">
        <v>95</v>
      </c>
      <c r="B18" s="48">
        <v>2</v>
      </c>
      <c r="C18" s="49">
        <v>3</v>
      </c>
      <c r="D18" s="48">
        <v>5</v>
      </c>
      <c r="E18" s="49">
        <v>0</v>
      </c>
      <c r="F18" s="49">
        <v>0</v>
      </c>
      <c r="G18" s="50">
        <v>0</v>
      </c>
      <c r="H18" s="51">
        <v>2</v>
      </c>
      <c r="I18" s="49">
        <v>3</v>
      </c>
      <c r="J18" s="50">
        <v>5</v>
      </c>
      <c r="K18" s="52">
        <f t="shared" si="0"/>
        <v>0</v>
      </c>
      <c r="L18" s="52">
        <f t="shared" si="2"/>
        <v>0</v>
      </c>
      <c r="M18" s="53">
        <f t="shared" si="1"/>
        <v>0</v>
      </c>
      <c r="N18" s="42"/>
      <c r="O18" s="42"/>
      <c r="P18" s="42"/>
    </row>
    <row r="19" spans="1:16" ht="16.5" customHeight="1">
      <c r="A19" s="100" t="s">
        <v>96</v>
      </c>
      <c r="B19" s="48">
        <v>2</v>
      </c>
      <c r="C19" s="49">
        <v>1</v>
      </c>
      <c r="D19" s="48">
        <v>3</v>
      </c>
      <c r="E19" s="49">
        <v>0</v>
      </c>
      <c r="F19" s="49">
        <v>0</v>
      </c>
      <c r="G19" s="50">
        <v>0</v>
      </c>
      <c r="H19" s="51">
        <v>2</v>
      </c>
      <c r="I19" s="49">
        <v>1</v>
      </c>
      <c r="J19" s="50">
        <v>3</v>
      </c>
      <c r="K19" s="52">
        <f t="shared" si="0"/>
        <v>0</v>
      </c>
      <c r="L19" s="52">
        <f t="shared" si="2"/>
        <v>0</v>
      </c>
      <c r="M19" s="53">
        <f t="shared" si="1"/>
        <v>0</v>
      </c>
      <c r="N19" s="42"/>
      <c r="O19" s="42"/>
      <c r="P19" s="42"/>
    </row>
    <row r="20" spans="1:13" ht="16.5" customHeight="1">
      <c r="A20" s="100" t="s">
        <v>97</v>
      </c>
      <c r="B20" s="48">
        <v>0</v>
      </c>
      <c r="C20" s="49">
        <v>0</v>
      </c>
      <c r="D20" s="48">
        <v>0</v>
      </c>
      <c r="E20" s="49">
        <v>0</v>
      </c>
      <c r="F20" s="49">
        <v>0</v>
      </c>
      <c r="G20" s="50">
        <v>0</v>
      </c>
      <c r="H20" s="51">
        <v>0</v>
      </c>
      <c r="I20" s="49">
        <v>0</v>
      </c>
      <c r="J20" s="50">
        <v>0</v>
      </c>
      <c r="K20" s="52">
        <v>0</v>
      </c>
      <c r="L20" s="52">
        <v>0</v>
      </c>
      <c r="M20" s="53">
        <v>0</v>
      </c>
    </row>
    <row r="21" spans="1:13" ht="16.5" customHeight="1">
      <c r="A21" s="100" t="s">
        <v>98</v>
      </c>
      <c r="B21" s="48">
        <v>0</v>
      </c>
      <c r="C21" s="49">
        <v>0</v>
      </c>
      <c r="D21" s="48">
        <v>0</v>
      </c>
      <c r="E21" s="49">
        <v>0</v>
      </c>
      <c r="F21" s="49">
        <v>0</v>
      </c>
      <c r="G21" s="50">
        <v>0</v>
      </c>
      <c r="H21" s="51">
        <v>0</v>
      </c>
      <c r="I21" s="49">
        <v>0</v>
      </c>
      <c r="J21" s="50">
        <v>0</v>
      </c>
      <c r="K21" s="52">
        <v>0</v>
      </c>
      <c r="L21" s="52">
        <v>0</v>
      </c>
      <c r="M21" s="53">
        <v>0</v>
      </c>
    </row>
    <row r="22" spans="1:16" ht="16.5" customHeight="1">
      <c r="A22" s="100" t="s">
        <v>99</v>
      </c>
      <c r="B22" s="48">
        <v>1</v>
      </c>
      <c r="C22" s="49">
        <v>1</v>
      </c>
      <c r="D22" s="48">
        <v>2</v>
      </c>
      <c r="E22" s="49">
        <v>1</v>
      </c>
      <c r="F22" s="49">
        <v>1</v>
      </c>
      <c r="G22" s="50">
        <v>2</v>
      </c>
      <c r="H22" s="51">
        <v>0</v>
      </c>
      <c r="I22" s="49">
        <v>0</v>
      </c>
      <c r="J22" s="50">
        <v>0</v>
      </c>
      <c r="K22" s="52">
        <f t="shared" si="0"/>
        <v>100</v>
      </c>
      <c r="L22" s="54">
        <f t="shared" si="2"/>
        <v>100</v>
      </c>
      <c r="M22" s="55">
        <f t="shared" si="1"/>
        <v>100</v>
      </c>
      <c r="N22" s="42"/>
      <c r="O22" s="42"/>
      <c r="P22" s="42"/>
    </row>
    <row r="23" spans="1:16" ht="16.5" customHeight="1">
      <c r="A23" s="100" t="s">
        <v>100</v>
      </c>
      <c r="B23" s="48">
        <v>1</v>
      </c>
      <c r="C23" s="49">
        <v>1</v>
      </c>
      <c r="D23" s="48">
        <v>2</v>
      </c>
      <c r="E23" s="49">
        <v>0</v>
      </c>
      <c r="F23" s="49">
        <v>0</v>
      </c>
      <c r="G23" s="50">
        <v>0</v>
      </c>
      <c r="H23" s="51">
        <v>1</v>
      </c>
      <c r="I23" s="49">
        <v>1</v>
      </c>
      <c r="J23" s="50">
        <v>2</v>
      </c>
      <c r="K23" s="52">
        <f t="shared" si="0"/>
        <v>0</v>
      </c>
      <c r="L23" s="54">
        <f t="shared" si="2"/>
        <v>0</v>
      </c>
      <c r="M23" s="55">
        <f t="shared" si="1"/>
        <v>0</v>
      </c>
      <c r="N23" s="42"/>
      <c r="O23" s="42"/>
      <c r="P23" s="42"/>
    </row>
    <row r="24" spans="1:13" ht="16.5" customHeight="1">
      <c r="A24" s="100" t="s">
        <v>101</v>
      </c>
      <c r="B24" s="48">
        <v>0</v>
      </c>
      <c r="C24" s="49">
        <v>0</v>
      </c>
      <c r="D24" s="48">
        <v>0</v>
      </c>
      <c r="E24" s="49">
        <v>0</v>
      </c>
      <c r="F24" s="49">
        <v>0</v>
      </c>
      <c r="G24" s="50">
        <v>0</v>
      </c>
      <c r="H24" s="51">
        <v>0</v>
      </c>
      <c r="I24" s="49">
        <v>0</v>
      </c>
      <c r="J24" s="50">
        <v>0</v>
      </c>
      <c r="K24" s="52">
        <v>0</v>
      </c>
      <c r="L24" s="52">
        <v>0</v>
      </c>
      <c r="M24" s="53">
        <v>0</v>
      </c>
    </row>
    <row r="25" spans="1:16" ht="16.5" customHeight="1">
      <c r="A25" s="100" t="s">
        <v>102</v>
      </c>
      <c r="B25" s="48">
        <v>4</v>
      </c>
      <c r="C25" s="49">
        <v>6</v>
      </c>
      <c r="D25" s="48">
        <v>10</v>
      </c>
      <c r="E25" s="49">
        <v>1</v>
      </c>
      <c r="F25" s="49">
        <v>0</v>
      </c>
      <c r="G25" s="50">
        <v>1</v>
      </c>
      <c r="H25" s="51">
        <v>3</v>
      </c>
      <c r="I25" s="49">
        <v>6</v>
      </c>
      <c r="J25" s="50">
        <v>9</v>
      </c>
      <c r="K25" s="52">
        <f t="shared" si="0"/>
        <v>25</v>
      </c>
      <c r="L25" s="54">
        <f t="shared" si="2"/>
        <v>0</v>
      </c>
      <c r="M25" s="55">
        <f t="shared" si="1"/>
        <v>10</v>
      </c>
      <c r="N25" s="42"/>
      <c r="O25" s="42"/>
      <c r="P25" s="42"/>
    </row>
    <row r="26" spans="1:16" ht="16.5" customHeight="1">
      <c r="A26" s="100" t="s">
        <v>103</v>
      </c>
      <c r="B26" s="48">
        <v>1</v>
      </c>
      <c r="C26" s="49">
        <v>5</v>
      </c>
      <c r="D26" s="48">
        <v>6</v>
      </c>
      <c r="E26" s="49">
        <v>0</v>
      </c>
      <c r="F26" s="49">
        <v>0</v>
      </c>
      <c r="G26" s="50">
        <v>0</v>
      </c>
      <c r="H26" s="51">
        <v>1</v>
      </c>
      <c r="I26" s="49">
        <v>5</v>
      </c>
      <c r="J26" s="50">
        <v>6</v>
      </c>
      <c r="K26" s="52">
        <f t="shared" si="0"/>
        <v>0</v>
      </c>
      <c r="L26" s="54">
        <f t="shared" si="2"/>
        <v>0</v>
      </c>
      <c r="M26" s="55">
        <f t="shared" si="1"/>
        <v>0</v>
      </c>
      <c r="N26" s="42"/>
      <c r="O26" s="42"/>
      <c r="P26" s="42"/>
    </row>
    <row r="27" spans="1:13" ht="16.5" customHeight="1">
      <c r="A27" s="100"/>
      <c r="B27" s="48"/>
      <c r="C27" s="49"/>
      <c r="D27" s="48"/>
      <c r="E27" s="49"/>
      <c r="F27" s="49"/>
      <c r="G27" s="50"/>
      <c r="H27" s="51"/>
      <c r="I27" s="49"/>
      <c r="J27" s="50"/>
      <c r="K27" s="52"/>
      <c r="L27" s="56"/>
      <c r="M27" s="55"/>
    </row>
    <row r="28" spans="1:13" ht="16.5" customHeight="1">
      <c r="A28" s="100" t="s">
        <v>23</v>
      </c>
      <c r="B28" s="48">
        <f>SUM(B8:B26)</f>
        <v>24</v>
      </c>
      <c r="C28" s="49">
        <f>SUM(C8:C26)</f>
        <v>34</v>
      </c>
      <c r="D28" s="48">
        <f>SUM(B28:C28)</f>
        <v>58</v>
      </c>
      <c r="E28" s="49">
        <f>SUM(E8:E26)</f>
        <v>3</v>
      </c>
      <c r="F28" s="49">
        <f>SUM(F8:F26)</f>
        <v>3</v>
      </c>
      <c r="G28" s="50">
        <f>SUM(E28:F28)</f>
        <v>6</v>
      </c>
      <c r="H28" s="51">
        <f>SUM(H8:H26)</f>
        <v>21</v>
      </c>
      <c r="I28" s="49">
        <f>SUM(I8:I27)</f>
        <v>31</v>
      </c>
      <c r="J28" s="50">
        <f>SUM(H28:I28)</f>
        <v>52</v>
      </c>
      <c r="K28" s="54">
        <f>ROUND(E28/B28*100,2)</f>
        <v>12.5</v>
      </c>
      <c r="L28" s="52">
        <f>ROUND(F28/C28*100,2)</f>
        <v>8.82</v>
      </c>
      <c r="M28" s="55">
        <f>ROUND(G28/D28*100,2)</f>
        <v>10.34</v>
      </c>
    </row>
    <row r="29" spans="1:13" ht="16.5" customHeight="1">
      <c r="A29" s="100"/>
      <c r="B29" s="48"/>
      <c r="C29" s="49"/>
      <c r="D29" s="48"/>
      <c r="E29" s="49"/>
      <c r="F29" s="49"/>
      <c r="G29" s="50"/>
      <c r="H29" s="51"/>
      <c r="I29" s="49"/>
      <c r="J29" s="50"/>
      <c r="K29" s="54"/>
      <c r="L29" s="52"/>
      <c r="M29" s="55"/>
    </row>
    <row r="30" spans="1:13" ht="16.5" customHeight="1">
      <c r="A30" s="100" t="s">
        <v>0</v>
      </c>
      <c r="B30" s="48">
        <v>24</v>
      </c>
      <c r="C30" s="49">
        <v>36</v>
      </c>
      <c r="D30" s="48">
        <v>60</v>
      </c>
      <c r="E30" s="49">
        <v>5</v>
      </c>
      <c r="F30" s="49">
        <v>8</v>
      </c>
      <c r="G30" s="50">
        <v>13</v>
      </c>
      <c r="H30" s="51">
        <v>19</v>
      </c>
      <c r="I30" s="49">
        <v>28</v>
      </c>
      <c r="J30" s="50">
        <v>47</v>
      </c>
      <c r="K30" s="54">
        <f>ROUND(E30/B30*100,2)</f>
        <v>20.83</v>
      </c>
      <c r="L30" s="52">
        <f>ROUND(F30/C30*100,2)</f>
        <v>22.22</v>
      </c>
      <c r="M30" s="55">
        <f>ROUND(G30/D30*100,2)</f>
        <v>21.67</v>
      </c>
    </row>
    <row r="31" spans="1:13" ht="16.5" customHeight="1">
      <c r="A31" s="100"/>
      <c r="B31" s="48"/>
      <c r="C31" s="49"/>
      <c r="D31" s="48"/>
      <c r="E31" s="49"/>
      <c r="F31" s="49"/>
      <c r="G31" s="50"/>
      <c r="H31" s="51"/>
      <c r="I31" s="49"/>
      <c r="J31" s="50"/>
      <c r="K31" s="54"/>
      <c r="L31" s="52"/>
      <c r="M31" s="55"/>
    </row>
    <row r="32" spans="1:13" ht="16.5" customHeight="1">
      <c r="A32" s="101" t="s">
        <v>84</v>
      </c>
      <c r="B32" s="51">
        <f>SUM(B28,B30)</f>
        <v>48</v>
      </c>
      <c r="C32" s="49">
        <f>SUM(C28,C30)</f>
        <v>70</v>
      </c>
      <c r="D32" s="48">
        <f>SUM(B32:C32)</f>
        <v>118</v>
      </c>
      <c r="E32" s="49">
        <f>SUM(E28,E30)</f>
        <v>8</v>
      </c>
      <c r="F32" s="49">
        <f>SUM(F28,F30)</f>
        <v>11</v>
      </c>
      <c r="G32" s="50">
        <f>SUM(E32:F32)</f>
        <v>19</v>
      </c>
      <c r="H32" s="51">
        <f>SUM(H28,H30)</f>
        <v>40</v>
      </c>
      <c r="I32" s="49">
        <f>SUM(I28,I30)</f>
        <v>59</v>
      </c>
      <c r="J32" s="50">
        <f>SUM(H32:I32)</f>
        <v>99</v>
      </c>
      <c r="K32" s="54">
        <f>ROUND(E32/B32*100,2)</f>
        <v>16.67</v>
      </c>
      <c r="L32" s="52">
        <f>ROUND(F32/C32*100,2)</f>
        <v>15.71</v>
      </c>
      <c r="M32" s="55">
        <f>ROUND(G32/D32*100,2)</f>
        <v>16.1</v>
      </c>
    </row>
    <row r="33" spans="1:13" ht="16.5" customHeight="1">
      <c r="A33" s="100"/>
      <c r="B33" s="48"/>
      <c r="C33" s="49"/>
      <c r="D33" s="48"/>
      <c r="E33" s="49"/>
      <c r="F33" s="49"/>
      <c r="G33" s="50"/>
      <c r="H33" s="51"/>
      <c r="I33" s="49"/>
      <c r="J33" s="50"/>
      <c r="K33" s="54"/>
      <c r="L33" s="52"/>
      <c r="M33" s="55"/>
    </row>
    <row r="34" spans="1:13" ht="16.5" customHeight="1">
      <c r="A34" s="101" t="s">
        <v>24</v>
      </c>
      <c r="B34" s="48">
        <v>363</v>
      </c>
      <c r="C34" s="49">
        <v>415</v>
      </c>
      <c r="D34" s="48">
        <v>778</v>
      </c>
      <c r="E34" s="49">
        <v>35</v>
      </c>
      <c r="F34" s="49">
        <v>41</v>
      </c>
      <c r="G34" s="50">
        <v>76</v>
      </c>
      <c r="H34" s="51">
        <v>328</v>
      </c>
      <c r="I34" s="49">
        <v>374</v>
      </c>
      <c r="J34" s="50">
        <v>702</v>
      </c>
      <c r="K34" s="54">
        <f aca="true" t="shared" si="3" ref="K34:M36">ROUND(E34/B34*100,2)</f>
        <v>9.64</v>
      </c>
      <c r="L34" s="52">
        <f t="shared" si="3"/>
        <v>9.88</v>
      </c>
      <c r="M34" s="55">
        <f t="shared" si="3"/>
        <v>9.77</v>
      </c>
    </row>
    <row r="35" spans="1:13" ht="16.5" customHeight="1">
      <c r="A35" s="100" t="s">
        <v>1</v>
      </c>
      <c r="B35" s="48">
        <v>808</v>
      </c>
      <c r="C35" s="49">
        <v>1182</v>
      </c>
      <c r="D35" s="48">
        <v>1990</v>
      </c>
      <c r="E35" s="49">
        <v>196</v>
      </c>
      <c r="F35" s="49">
        <v>209</v>
      </c>
      <c r="G35" s="50">
        <v>405</v>
      </c>
      <c r="H35" s="51">
        <v>612</v>
      </c>
      <c r="I35" s="49">
        <v>973</v>
      </c>
      <c r="J35" s="50">
        <v>1585</v>
      </c>
      <c r="K35" s="54">
        <f t="shared" si="3"/>
        <v>24.26</v>
      </c>
      <c r="L35" s="52">
        <f t="shared" si="3"/>
        <v>17.68</v>
      </c>
      <c r="M35" s="55">
        <f t="shared" si="3"/>
        <v>20.35</v>
      </c>
    </row>
    <row r="36" spans="1:13" ht="16.5" customHeight="1" thickBot="1">
      <c r="A36" s="102" t="s">
        <v>2</v>
      </c>
      <c r="B36" s="71">
        <f>SUM(B34:B35)</f>
        <v>1171</v>
      </c>
      <c r="C36" s="72">
        <f>SUM(C34:C35)</f>
        <v>1597</v>
      </c>
      <c r="D36" s="71">
        <f>SUM(B36:C36)</f>
        <v>2768</v>
      </c>
      <c r="E36" s="72">
        <f>SUM(E34:E35)</f>
        <v>231</v>
      </c>
      <c r="F36" s="72">
        <f>SUM(F34:F35)</f>
        <v>250</v>
      </c>
      <c r="G36" s="73">
        <f>SUM(E36:F36)</f>
        <v>481</v>
      </c>
      <c r="H36" s="74">
        <f>SUM(H34:H35)</f>
        <v>940</v>
      </c>
      <c r="I36" s="72">
        <f>SUM(I34:I35)</f>
        <v>1347</v>
      </c>
      <c r="J36" s="73">
        <f>SUM(H36:I36)</f>
        <v>2287</v>
      </c>
      <c r="K36" s="75">
        <f t="shared" si="3"/>
        <v>19.73</v>
      </c>
      <c r="L36" s="76">
        <f t="shared" si="3"/>
        <v>15.65</v>
      </c>
      <c r="M36" s="77">
        <f t="shared" si="3"/>
        <v>17.38</v>
      </c>
    </row>
  </sheetData>
  <sheetProtection/>
  <mergeCells count="7">
    <mergeCell ref="K5:M5"/>
    <mergeCell ref="E5:G5"/>
    <mergeCell ref="L4:M4"/>
    <mergeCell ref="A5:A7"/>
    <mergeCell ref="B5:D5"/>
    <mergeCell ref="A3:D4"/>
    <mergeCell ref="H5:J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1"/>
  <ignoredErrors>
    <ignoredError sqref="D28:D29 E36 E28:E29 G28:G29 F28:F29 E31:E33 F31:F33 F36 G31:G33 D31:D33 G36 D36" formula="1"/>
    <ignoredError sqref="K27:K29 L27:L29 M27:M29 K31:K33 M31:M33 L31:L3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SheetLayoutView="75" zoomScalePageLayoutView="0" workbookViewId="0" topLeftCell="A1">
      <pane xSplit="1" ySplit="6" topLeftCell="H2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:IV16384"/>
    </sheetView>
  </sheetViews>
  <sheetFormatPr defaultColWidth="9.00390625" defaultRowHeight="13.5"/>
  <cols>
    <col min="1" max="1" width="10.50390625" style="0" customWidth="1"/>
    <col min="2" max="7" width="12.625" style="0" customWidth="1"/>
    <col min="8" max="8" width="14.75390625" style="0" customWidth="1"/>
    <col min="9" max="37" width="12.625" style="0" customWidth="1"/>
    <col min="38" max="39" width="15.625" style="0" bestFit="1" customWidth="1"/>
    <col min="40" max="40" width="15.625" style="0" customWidth="1"/>
    <col min="41" max="42" width="12.625" style="0" customWidth="1"/>
    <col min="43" max="49" width="10.625" style="0" customWidth="1"/>
  </cols>
  <sheetData>
    <row r="1" spans="2:49" ht="13.5" customHeight="1">
      <c r="B1" s="220" t="s">
        <v>78</v>
      </c>
      <c r="C1" s="220"/>
      <c r="D1" s="220"/>
      <c r="M1" s="32"/>
      <c r="S1" s="15"/>
      <c r="Y1" s="32"/>
      <c r="AE1" s="15"/>
      <c r="AK1" s="32"/>
      <c r="AW1" s="32"/>
    </row>
    <row r="2" spans="1:49" ht="14.25" customHeight="1" thickBot="1">
      <c r="A2" s="40"/>
      <c r="B2" s="221"/>
      <c r="C2" s="221"/>
      <c r="D2" s="221"/>
      <c r="L2" s="33"/>
      <c r="M2" s="33"/>
      <c r="Y2" s="33"/>
      <c r="AK2" s="33"/>
      <c r="AV2" s="152" t="s">
        <v>105</v>
      </c>
      <c r="AW2" s="152"/>
    </row>
    <row r="3" spans="1:49" ht="17.25" customHeight="1">
      <c r="A3" s="10" t="s">
        <v>46</v>
      </c>
      <c r="B3" s="215">
        <v>1</v>
      </c>
      <c r="C3" s="216"/>
      <c r="D3" s="216"/>
      <c r="E3" s="186">
        <v>2</v>
      </c>
      <c r="F3" s="186"/>
      <c r="G3" s="186"/>
      <c r="H3" s="186">
        <v>3</v>
      </c>
      <c r="I3" s="186"/>
      <c r="J3" s="186"/>
      <c r="K3" s="186">
        <v>4</v>
      </c>
      <c r="L3" s="186"/>
      <c r="M3" s="186"/>
      <c r="N3" s="186">
        <v>5</v>
      </c>
      <c r="O3" s="186"/>
      <c r="P3" s="186"/>
      <c r="Q3" s="186">
        <v>6</v>
      </c>
      <c r="R3" s="186"/>
      <c r="S3" s="186"/>
      <c r="T3" s="186">
        <v>7</v>
      </c>
      <c r="U3" s="186"/>
      <c r="V3" s="186"/>
      <c r="W3" s="186">
        <v>8</v>
      </c>
      <c r="X3" s="186"/>
      <c r="Y3" s="186"/>
      <c r="Z3" s="186">
        <v>9</v>
      </c>
      <c r="AA3" s="186"/>
      <c r="AB3" s="186"/>
      <c r="AC3" s="186">
        <v>10</v>
      </c>
      <c r="AD3" s="186"/>
      <c r="AE3" s="186"/>
      <c r="AF3" s="186">
        <v>11</v>
      </c>
      <c r="AG3" s="186"/>
      <c r="AH3" s="186"/>
      <c r="AI3" s="215">
        <v>12</v>
      </c>
      <c r="AJ3" s="216"/>
      <c r="AK3" s="217"/>
      <c r="AL3" s="211" t="s">
        <v>58</v>
      </c>
      <c r="AM3" s="208"/>
      <c r="AN3" s="205"/>
      <c r="AO3" s="190" t="s">
        <v>59</v>
      </c>
      <c r="AP3" s="218" t="s">
        <v>61</v>
      </c>
      <c r="AQ3" s="190" t="s">
        <v>35</v>
      </c>
      <c r="AR3" s="190" t="s">
        <v>36</v>
      </c>
      <c r="AS3" s="190" t="s">
        <v>37</v>
      </c>
      <c r="AT3" s="190" t="s">
        <v>38</v>
      </c>
      <c r="AU3" s="192" t="s">
        <v>123</v>
      </c>
      <c r="AV3" s="193"/>
      <c r="AW3" s="194"/>
    </row>
    <row r="4" spans="1:49" ht="18.75" customHeight="1">
      <c r="A4" s="213" t="s">
        <v>47</v>
      </c>
      <c r="B4" s="187" t="s">
        <v>114</v>
      </c>
      <c r="C4" s="188"/>
      <c r="D4" s="189"/>
      <c r="E4" s="187" t="s">
        <v>115</v>
      </c>
      <c r="F4" s="188"/>
      <c r="G4" s="189"/>
      <c r="H4" s="202" t="s">
        <v>116</v>
      </c>
      <c r="I4" s="203"/>
      <c r="J4" s="204"/>
      <c r="K4" s="187" t="s">
        <v>117</v>
      </c>
      <c r="L4" s="188"/>
      <c r="M4" s="189"/>
      <c r="N4" s="187" t="s">
        <v>118</v>
      </c>
      <c r="O4" s="188"/>
      <c r="P4" s="189"/>
      <c r="Q4" s="187" t="s">
        <v>119</v>
      </c>
      <c r="R4" s="188"/>
      <c r="S4" s="189"/>
      <c r="T4" s="187" t="s">
        <v>57</v>
      </c>
      <c r="U4" s="188"/>
      <c r="V4" s="189"/>
      <c r="W4" s="187" t="s">
        <v>120</v>
      </c>
      <c r="X4" s="188"/>
      <c r="Y4" s="189"/>
      <c r="Z4" s="187" t="s">
        <v>51</v>
      </c>
      <c r="AA4" s="188"/>
      <c r="AB4" s="189"/>
      <c r="AC4" s="187" t="s">
        <v>121</v>
      </c>
      <c r="AD4" s="188"/>
      <c r="AE4" s="189"/>
      <c r="AF4" s="187" t="s">
        <v>122</v>
      </c>
      <c r="AG4" s="188"/>
      <c r="AH4" s="189"/>
      <c r="AI4" s="187" t="s">
        <v>85</v>
      </c>
      <c r="AJ4" s="188"/>
      <c r="AK4" s="189"/>
      <c r="AL4" s="212" t="s">
        <v>58</v>
      </c>
      <c r="AM4" s="209"/>
      <c r="AN4" s="206"/>
      <c r="AO4" s="191"/>
      <c r="AP4" s="219"/>
      <c r="AQ4" s="191"/>
      <c r="AR4" s="191"/>
      <c r="AS4" s="191"/>
      <c r="AT4" s="191"/>
      <c r="AU4" s="195"/>
      <c r="AV4" s="196"/>
      <c r="AW4" s="197"/>
    </row>
    <row r="5" spans="1:49" ht="13.5" customHeight="1">
      <c r="A5" s="214"/>
      <c r="B5" s="11"/>
      <c r="C5" s="9"/>
      <c r="D5" s="9"/>
      <c r="E5" s="11"/>
      <c r="F5" s="9"/>
      <c r="G5" s="8"/>
      <c r="H5" s="11"/>
      <c r="I5" s="9"/>
      <c r="J5" s="9"/>
      <c r="K5" s="11"/>
      <c r="L5" s="9"/>
      <c r="M5" s="9"/>
      <c r="N5" s="11"/>
      <c r="O5" s="9"/>
      <c r="P5" s="8"/>
      <c r="Q5" s="11"/>
      <c r="R5" s="9"/>
      <c r="S5" s="8"/>
      <c r="T5" s="11"/>
      <c r="U5" s="9"/>
      <c r="V5" s="8"/>
      <c r="W5" s="11"/>
      <c r="X5" s="9"/>
      <c r="Y5" s="8"/>
      <c r="Z5" s="11"/>
      <c r="AA5" s="9"/>
      <c r="AB5" s="8"/>
      <c r="AC5" s="11"/>
      <c r="AD5" s="9"/>
      <c r="AE5" s="8"/>
      <c r="AF5" s="11"/>
      <c r="AG5" s="9"/>
      <c r="AH5" s="8"/>
      <c r="AI5" s="11"/>
      <c r="AJ5" s="9"/>
      <c r="AK5" s="8"/>
      <c r="AL5" s="212" t="s">
        <v>58</v>
      </c>
      <c r="AM5" s="210"/>
      <c r="AN5" s="207"/>
      <c r="AO5" s="191"/>
      <c r="AP5" s="219"/>
      <c r="AQ5" s="191"/>
      <c r="AR5" s="191"/>
      <c r="AS5" s="191"/>
      <c r="AT5" s="191"/>
      <c r="AU5" s="198" t="s">
        <v>68</v>
      </c>
      <c r="AV5" s="198" t="s">
        <v>69</v>
      </c>
      <c r="AW5" s="200" t="s">
        <v>70</v>
      </c>
    </row>
    <row r="6" spans="1:49" ht="36" customHeight="1">
      <c r="A6" s="12" t="s">
        <v>34</v>
      </c>
      <c r="B6" s="18" t="s">
        <v>48</v>
      </c>
      <c r="C6" s="19" t="s">
        <v>49</v>
      </c>
      <c r="D6" s="19" t="s">
        <v>50</v>
      </c>
      <c r="E6" s="18" t="s">
        <v>48</v>
      </c>
      <c r="F6" s="19" t="s">
        <v>49</v>
      </c>
      <c r="G6" s="19" t="s">
        <v>50</v>
      </c>
      <c r="H6" s="18" t="s">
        <v>48</v>
      </c>
      <c r="I6" s="19" t="s">
        <v>49</v>
      </c>
      <c r="J6" s="19" t="s">
        <v>50</v>
      </c>
      <c r="K6" s="18" t="s">
        <v>48</v>
      </c>
      <c r="L6" s="19" t="s">
        <v>49</v>
      </c>
      <c r="M6" s="19" t="s">
        <v>50</v>
      </c>
      <c r="N6" s="18" t="s">
        <v>48</v>
      </c>
      <c r="O6" s="19" t="s">
        <v>49</v>
      </c>
      <c r="P6" s="19" t="s">
        <v>50</v>
      </c>
      <c r="Q6" s="18" t="s">
        <v>48</v>
      </c>
      <c r="R6" s="19" t="s">
        <v>49</v>
      </c>
      <c r="S6" s="19" t="s">
        <v>50</v>
      </c>
      <c r="T6" s="18" t="s">
        <v>48</v>
      </c>
      <c r="U6" s="19" t="s">
        <v>49</v>
      </c>
      <c r="V6" s="19" t="s">
        <v>50</v>
      </c>
      <c r="W6" s="18" t="s">
        <v>48</v>
      </c>
      <c r="X6" s="19" t="s">
        <v>49</v>
      </c>
      <c r="Y6" s="19" t="s">
        <v>50</v>
      </c>
      <c r="Z6" s="18" t="s">
        <v>48</v>
      </c>
      <c r="AA6" s="19" t="s">
        <v>49</v>
      </c>
      <c r="AB6" s="19" t="s">
        <v>50</v>
      </c>
      <c r="AC6" s="18" t="s">
        <v>48</v>
      </c>
      <c r="AD6" s="19" t="s">
        <v>49</v>
      </c>
      <c r="AE6" s="19" t="s">
        <v>50</v>
      </c>
      <c r="AF6" s="18" t="s">
        <v>48</v>
      </c>
      <c r="AG6" s="19" t="s">
        <v>49</v>
      </c>
      <c r="AH6" s="19" t="s">
        <v>50</v>
      </c>
      <c r="AI6" s="18" t="s">
        <v>48</v>
      </c>
      <c r="AJ6" s="19" t="s">
        <v>49</v>
      </c>
      <c r="AK6" s="19" t="s">
        <v>50</v>
      </c>
      <c r="AL6" s="31" t="s">
        <v>63</v>
      </c>
      <c r="AM6" s="18" t="s">
        <v>49</v>
      </c>
      <c r="AN6" s="18" t="s">
        <v>50</v>
      </c>
      <c r="AO6" s="31" t="s">
        <v>60</v>
      </c>
      <c r="AP6" s="31" t="s">
        <v>62</v>
      </c>
      <c r="AQ6" s="31" t="s">
        <v>64</v>
      </c>
      <c r="AR6" s="13" t="s">
        <v>52</v>
      </c>
      <c r="AS6" s="14" t="s">
        <v>55</v>
      </c>
      <c r="AT6" s="13" t="s">
        <v>124</v>
      </c>
      <c r="AU6" s="199"/>
      <c r="AV6" s="199"/>
      <c r="AW6" s="201"/>
    </row>
    <row r="7" spans="1:49" ht="16.5" customHeight="1">
      <c r="A7" s="2" t="s">
        <v>104</v>
      </c>
      <c r="B7" s="21">
        <v>34</v>
      </c>
      <c r="C7" s="21">
        <v>33</v>
      </c>
      <c r="D7" s="21">
        <v>1</v>
      </c>
      <c r="E7" s="21">
        <v>220.7</v>
      </c>
      <c r="F7" s="21">
        <v>134</v>
      </c>
      <c r="G7" s="21">
        <v>86.7</v>
      </c>
      <c r="H7" s="21">
        <v>75</v>
      </c>
      <c r="I7" s="21">
        <v>72</v>
      </c>
      <c r="J7" s="43">
        <v>3</v>
      </c>
      <c r="K7" s="21">
        <v>9</v>
      </c>
      <c r="L7" s="21">
        <v>7</v>
      </c>
      <c r="M7" s="21">
        <v>2</v>
      </c>
      <c r="N7" s="21">
        <v>6</v>
      </c>
      <c r="O7" s="21">
        <v>4</v>
      </c>
      <c r="P7" s="21">
        <v>2</v>
      </c>
      <c r="Q7" s="21">
        <v>2.8</v>
      </c>
      <c r="R7" s="21">
        <v>2.8</v>
      </c>
      <c r="S7" s="43">
        <v>0</v>
      </c>
      <c r="T7" s="21">
        <v>320.5</v>
      </c>
      <c r="U7" s="21">
        <v>182</v>
      </c>
      <c r="V7" s="21">
        <v>138.5</v>
      </c>
      <c r="W7" s="21">
        <v>55</v>
      </c>
      <c r="X7" s="21">
        <v>42</v>
      </c>
      <c r="Y7" s="21">
        <v>13</v>
      </c>
      <c r="Z7" s="21">
        <v>165</v>
      </c>
      <c r="AA7" s="21">
        <v>69</v>
      </c>
      <c r="AB7" s="43">
        <v>96</v>
      </c>
      <c r="AC7" s="21">
        <v>7</v>
      </c>
      <c r="AD7" s="21">
        <v>3</v>
      </c>
      <c r="AE7" s="21">
        <v>4</v>
      </c>
      <c r="AF7" s="21">
        <v>34</v>
      </c>
      <c r="AG7" s="21">
        <v>28</v>
      </c>
      <c r="AH7" s="21">
        <v>6</v>
      </c>
      <c r="AI7" s="21">
        <v>9</v>
      </c>
      <c r="AJ7" s="21">
        <v>8</v>
      </c>
      <c r="AK7" s="21">
        <v>1</v>
      </c>
      <c r="AL7" s="21">
        <f>SUM(AM7:AN7)</f>
        <v>938</v>
      </c>
      <c r="AM7" s="21">
        <f aca="true" t="shared" si="0" ref="AM7:AM25">SUM(C7,F7,I7,L7,O7,R7,U7,X7,AA7,AD7,AG7,AJ7)</f>
        <v>584.8</v>
      </c>
      <c r="AN7" s="21">
        <f aca="true" t="shared" si="1" ref="AN7:AN25">SUM(D7,G7,J7,M7,P7,S7,V7,Y7,AB7,AE7,AH7,AK7)</f>
        <v>353.2</v>
      </c>
      <c r="AO7" s="45">
        <v>0</v>
      </c>
      <c r="AP7" s="46">
        <v>1</v>
      </c>
      <c r="AQ7" s="29">
        <f>SUM(AL7,AO7,AP7)</f>
        <v>939</v>
      </c>
      <c r="AR7" s="29">
        <v>52</v>
      </c>
      <c r="AS7" s="29">
        <f aca="true" t="shared" si="2" ref="AS7:AS25">SUM(AQ7:AR7)</f>
        <v>991</v>
      </c>
      <c r="AT7" s="29">
        <v>991</v>
      </c>
      <c r="AU7" s="82">
        <v>0</v>
      </c>
      <c r="AV7" s="82">
        <v>0</v>
      </c>
      <c r="AW7" s="83">
        <v>0</v>
      </c>
    </row>
    <row r="8" spans="1:49" ht="16.5" customHeight="1">
      <c r="A8" s="2" t="s">
        <v>86</v>
      </c>
      <c r="B8" s="21">
        <v>63</v>
      </c>
      <c r="C8" s="21">
        <v>60</v>
      </c>
      <c r="D8" s="21">
        <v>3</v>
      </c>
      <c r="E8" s="21">
        <v>314.888</v>
      </c>
      <c r="F8" s="21">
        <v>216</v>
      </c>
      <c r="G8" s="21">
        <v>98.888</v>
      </c>
      <c r="H8" s="21">
        <v>129</v>
      </c>
      <c r="I8" s="21">
        <v>113</v>
      </c>
      <c r="J8" s="43">
        <v>16</v>
      </c>
      <c r="K8" s="21">
        <v>8</v>
      </c>
      <c r="L8" s="21">
        <v>7</v>
      </c>
      <c r="M8" s="21">
        <v>1</v>
      </c>
      <c r="N8" s="21">
        <v>10</v>
      </c>
      <c r="O8" s="21">
        <v>4</v>
      </c>
      <c r="P8" s="21">
        <v>6</v>
      </c>
      <c r="Q8" s="21">
        <v>1.214</v>
      </c>
      <c r="R8" s="21">
        <v>1.214</v>
      </c>
      <c r="S8" s="43">
        <v>0</v>
      </c>
      <c r="T8" s="21">
        <v>643.895</v>
      </c>
      <c r="U8" s="21">
        <v>401</v>
      </c>
      <c r="V8" s="21">
        <v>242.895</v>
      </c>
      <c r="W8" s="21">
        <v>181.166</v>
      </c>
      <c r="X8" s="21">
        <v>157</v>
      </c>
      <c r="Y8" s="21">
        <v>24.166</v>
      </c>
      <c r="Z8" s="21">
        <v>210.832</v>
      </c>
      <c r="AA8" s="21">
        <v>91</v>
      </c>
      <c r="AB8" s="43">
        <v>119.832</v>
      </c>
      <c r="AC8" s="21">
        <v>7</v>
      </c>
      <c r="AD8" s="21">
        <v>4</v>
      </c>
      <c r="AE8" s="21">
        <v>3</v>
      </c>
      <c r="AF8" s="21">
        <v>56</v>
      </c>
      <c r="AG8" s="21">
        <v>41</v>
      </c>
      <c r="AH8" s="21">
        <v>15</v>
      </c>
      <c r="AI8" s="21">
        <v>13</v>
      </c>
      <c r="AJ8" s="21">
        <v>8</v>
      </c>
      <c r="AK8" s="21">
        <v>5</v>
      </c>
      <c r="AL8" s="21">
        <f>SUM(AM8:AN8)</f>
        <v>1637.995</v>
      </c>
      <c r="AM8" s="21">
        <f t="shared" si="0"/>
        <v>1103.214</v>
      </c>
      <c r="AN8" s="21">
        <f t="shared" si="1"/>
        <v>534.781</v>
      </c>
      <c r="AO8" s="45">
        <v>0.005</v>
      </c>
      <c r="AP8" s="46">
        <v>0</v>
      </c>
      <c r="AQ8" s="29">
        <f aca="true" t="shared" si="3" ref="AQ8:AQ25">SUM(AL8,AO8,AP8)</f>
        <v>1638</v>
      </c>
      <c r="AR8" s="29">
        <v>78</v>
      </c>
      <c r="AS8" s="29">
        <f t="shared" si="2"/>
        <v>1716</v>
      </c>
      <c r="AT8" s="29">
        <v>1716</v>
      </c>
      <c r="AU8" s="82">
        <v>0</v>
      </c>
      <c r="AV8" s="82">
        <v>0</v>
      </c>
      <c r="AW8" s="83">
        <v>0</v>
      </c>
    </row>
    <row r="9" spans="1:49" ht="16.5" customHeight="1">
      <c r="A9" s="2" t="s">
        <v>87</v>
      </c>
      <c r="B9" s="21">
        <v>69.09</v>
      </c>
      <c r="C9" s="21">
        <v>62</v>
      </c>
      <c r="D9" s="21">
        <v>7.09</v>
      </c>
      <c r="E9" s="21">
        <v>375.181</v>
      </c>
      <c r="F9" s="21">
        <v>258</v>
      </c>
      <c r="G9" s="21">
        <v>117.181</v>
      </c>
      <c r="H9" s="21">
        <v>175.2</v>
      </c>
      <c r="I9" s="21">
        <v>148</v>
      </c>
      <c r="J9" s="43">
        <v>27.2</v>
      </c>
      <c r="K9" s="21">
        <v>25</v>
      </c>
      <c r="L9" s="21">
        <v>24</v>
      </c>
      <c r="M9" s="21">
        <v>1</v>
      </c>
      <c r="N9" s="21">
        <v>36</v>
      </c>
      <c r="O9" s="21">
        <v>26</v>
      </c>
      <c r="P9" s="21">
        <v>10</v>
      </c>
      <c r="Q9" s="21">
        <v>5.458</v>
      </c>
      <c r="R9" s="21">
        <v>3.333</v>
      </c>
      <c r="S9" s="43">
        <v>2.125</v>
      </c>
      <c r="T9" s="21">
        <v>620.177</v>
      </c>
      <c r="U9" s="21">
        <v>426</v>
      </c>
      <c r="V9" s="21">
        <v>194.177</v>
      </c>
      <c r="W9" s="21">
        <v>197.8</v>
      </c>
      <c r="X9" s="21">
        <v>175</v>
      </c>
      <c r="Y9" s="21">
        <v>22.8</v>
      </c>
      <c r="Z9" s="21">
        <v>171</v>
      </c>
      <c r="AA9" s="21">
        <v>74</v>
      </c>
      <c r="AB9" s="43">
        <v>97</v>
      </c>
      <c r="AC9" s="21">
        <v>16</v>
      </c>
      <c r="AD9" s="21">
        <v>5</v>
      </c>
      <c r="AE9" s="21">
        <v>11</v>
      </c>
      <c r="AF9" s="21">
        <v>66.09</v>
      </c>
      <c r="AG9" s="21">
        <v>55</v>
      </c>
      <c r="AH9" s="21">
        <v>11.09</v>
      </c>
      <c r="AI9" s="21">
        <v>4</v>
      </c>
      <c r="AJ9" s="21">
        <v>3</v>
      </c>
      <c r="AK9" s="21">
        <v>1</v>
      </c>
      <c r="AL9" s="21">
        <f>SUM(AM9:AN9)</f>
        <v>1760.996</v>
      </c>
      <c r="AM9" s="21">
        <f t="shared" si="0"/>
        <v>1259.333</v>
      </c>
      <c r="AN9" s="21">
        <f t="shared" si="1"/>
        <v>501.663</v>
      </c>
      <c r="AO9" s="45">
        <v>0.004</v>
      </c>
      <c r="AP9" s="46">
        <v>0</v>
      </c>
      <c r="AQ9" s="29">
        <f t="shared" si="3"/>
        <v>1761</v>
      </c>
      <c r="AR9" s="29">
        <v>76</v>
      </c>
      <c r="AS9" s="29">
        <f t="shared" si="2"/>
        <v>1837</v>
      </c>
      <c r="AT9" s="29">
        <v>1837</v>
      </c>
      <c r="AU9" s="82">
        <v>0</v>
      </c>
      <c r="AV9" s="82">
        <v>0</v>
      </c>
      <c r="AW9" s="83">
        <v>0</v>
      </c>
    </row>
    <row r="10" spans="1:49" ht="16.5" customHeight="1">
      <c r="A10" s="2" t="s">
        <v>88</v>
      </c>
      <c r="B10" s="21">
        <v>142</v>
      </c>
      <c r="C10" s="21">
        <v>130</v>
      </c>
      <c r="D10" s="21">
        <v>12</v>
      </c>
      <c r="E10" s="21">
        <v>629</v>
      </c>
      <c r="F10" s="21">
        <v>481</v>
      </c>
      <c r="G10" s="21">
        <v>148</v>
      </c>
      <c r="H10" s="21">
        <v>242</v>
      </c>
      <c r="I10" s="21">
        <v>222</v>
      </c>
      <c r="J10" s="43">
        <v>20</v>
      </c>
      <c r="K10" s="21">
        <v>29</v>
      </c>
      <c r="L10" s="21">
        <v>25</v>
      </c>
      <c r="M10" s="21">
        <v>4</v>
      </c>
      <c r="N10" s="21">
        <v>7</v>
      </c>
      <c r="O10" s="21">
        <v>7</v>
      </c>
      <c r="P10" s="21">
        <v>0</v>
      </c>
      <c r="Q10" s="21">
        <v>10</v>
      </c>
      <c r="R10" s="21">
        <v>9</v>
      </c>
      <c r="S10" s="43">
        <v>1</v>
      </c>
      <c r="T10" s="21">
        <v>980.999</v>
      </c>
      <c r="U10" s="21">
        <v>650</v>
      </c>
      <c r="V10" s="21">
        <v>330.999</v>
      </c>
      <c r="W10" s="21">
        <v>315</v>
      </c>
      <c r="X10" s="21">
        <v>282</v>
      </c>
      <c r="Y10" s="21">
        <v>33</v>
      </c>
      <c r="Z10" s="21">
        <v>342</v>
      </c>
      <c r="AA10" s="21">
        <v>141</v>
      </c>
      <c r="AB10" s="43">
        <v>201</v>
      </c>
      <c r="AC10" s="21">
        <v>47</v>
      </c>
      <c r="AD10" s="21">
        <v>14</v>
      </c>
      <c r="AE10" s="21">
        <v>33</v>
      </c>
      <c r="AF10" s="21">
        <v>86</v>
      </c>
      <c r="AG10" s="21">
        <v>73</v>
      </c>
      <c r="AH10" s="21">
        <v>13</v>
      </c>
      <c r="AI10" s="21">
        <v>4</v>
      </c>
      <c r="AJ10" s="21">
        <v>4</v>
      </c>
      <c r="AK10" s="21">
        <v>0</v>
      </c>
      <c r="AL10" s="21">
        <f aca="true" t="shared" si="4" ref="AL10:AL25">SUM(AM10:AN10)</f>
        <v>2833.999</v>
      </c>
      <c r="AM10" s="21">
        <f t="shared" si="0"/>
        <v>2038</v>
      </c>
      <c r="AN10" s="21">
        <f t="shared" si="1"/>
        <v>795.999</v>
      </c>
      <c r="AO10" s="45">
        <v>0.001</v>
      </c>
      <c r="AP10" s="46">
        <v>0</v>
      </c>
      <c r="AQ10" s="29">
        <f t="shared" si="3"/>
        <v>2834</v>
      </c>
      <c r="AR10" s="29">
        <v>197</v>
      </c>
      <c r="AS10" s="29">
        <f t="shared" si="2"/>
        <v>3031</v>
      </c>
      <c r="AT10" s="29">
        <v>3031</v>
      </c>
      <c r="AU10" s="82">
        <v>0</v>
      </c>
      <c r="AV10" s="82">
        <v>0</v>
      </c>
      <c r="AW10" s="83">
        <v>0</v>
      </c>
    </row>
    <row r="11" spans="1:49" ht="16.5" customHeight="1">
      <c r="A11" s="2" t="s">
        <v>89</v>
      </c>
      <c r="B11" s="23">
        <v>136</v>
      </c>
      <c r="C11" s="23">
        <v>123</v>
      </c>
      <c r="D11" s="21">
        <v>13</v>
      </c>
      <c r="E11" s="21">
        <v>479.944</v>
      </c>
      <c r="F11" s="21">
        <v>340</v>
      </c>
      <c r="G11" s="21">
        <v>139.944</v>
      </c>
      <c r="H11" s="21">
        <v>185</v>
      </c>
      <c r="I11" s="21">
        <v>169</v>
      </c>
      <c r="J11" s="43">
        <v>16</v>
      </c>
      <c r="K11" s="21">
        <v>25</v>
      </c>
      <c r="L11" s="21">
        <v>24</v>
      </c>
      <c r="M11" s="21">
        <v>1</v>
      </c>
      <c r="N11" s="21">
        <v>13</v>
      </c>
      <c r="O11" s="21">
        <v>8</v>
      </c>
      <c r="P11" s="21">
        <v>5</v>
      </c>
      <c r="Q11" s="21">
        <v>18.882</v>
      </c>
      <c r="R11" s="21">
        <v>15.882</v>
      </c>
      <c r="S11" s="43">
        <v>3</v>
      </c>
      <c r="T11" s="21">
        <v>782.172</v>
      </c>
      <c r="U11" s="21">
        <v>561</v>
      </c>
      <c r="V11" s="21">
        <v>221.172</v>
      </c>
      <c r="W11" s="21">
        <v>272</v>
      </c>
      <c r="X11" s="21">
        <v>241</v>
      </c>
      <c r="Y11" s="21">
        <v>31</v>
      </c>
      <c r="Z11" s="21">
        <v>216</v>
      </c>
      <c r="AA11" s="21">
        <v>95</v>
      </c>
      <c r="AB11" s="43">
        <v>121</v>
      </c>
      <c r="AC11" s="21">
        <v>159</v>
      </c>
      <c r="AD11" s="21">
        <v>44</v>
      </c>
      <c r="AE11" s="21">
        <v>115</v>
      </c>
      <c r="AF11" s="21">
        <v>114</v>
      </c>
      <c r="AG11" s="21">
        <v>105</v>
      </c>
      <c r="AH11" s="21">
        <v>9</v>
      </c>
      <c r="AI11" s="21">
        <v>8</v>
      </c>
      <c r="AJ11" s="21">
        <v>7</v>
      </c>
      <c r="AK11" s="21">
        <v>1</v>
      </c>
      <c r="AL11" s="21">
        <f t="shared" si="4"/>
        <v>2408.998</v>
      </c>
      <c r="AM11" s="21">
        <f t="shared" si="0"/>
        <v>1732.882</v>
      </c>
      <c r="AN11" s="21">
        <f t="shared" si="1"/>
        <v>676.116</v>
      </c>
      <c r="AO11" s="45">
        <v>0.002</v>
      </c>
      <c r="AP11" s="46">
        <v>0</v>
      </c>
      <c r="AQ11" s="29">
        <f t="shared" si="3"/>
        <v>2409</v>
      </c>
      <c r="AR11" s="29">
        <v>74</v>
      </c>
      <c r="AS11" s="29">
        <f t="shared" si="2"/>
        <v>2483</v>
      </c>
      <c r="AT11" s="29">
        <v>2483</v>
      </c>
      <c r="AU11" s="82">
        <v>0</v>
      </c>
      <c r="AV11" s="82">
        <v>0</v>
      </c>
      <c r="AW11" s="83">
        <v>0</v>
      </c>
    </row>
    <row r="12" spans="1:49" ht="16.5" customHeight="1">
      <c r="A12" s="2" t="s">
        <v>90</v>
      </c>
      <c r="B12" s="21">
        <v>52</v>
      </c>
      <c r="C12" s="21">
        <v>52</v>
      </c>
      <c r="D12" s="21">
        <v>0</v>
      </c>
      <c r="E12" s="21">
        <v>249.882</v>
      </c>
      <c r="F12" s="21">
        <v>163</v>
      </c>
      <c r="G12" s="21">
        <v>86.882</v>
      </c>
      <c r="H12" s="21">
        <v>103</v>
      </c>
      <c r="I12" s="21">
        <v>90</v>
      </c>
      <c r="J12" s="43">
        <v>13</v>
      </c>
      <c r="K12" s="21">
        <v>14</v>
      </c>
      <c r="L12" s="21">
        <v>12</v>
      </c>
      <c r="M12" s="21">
        <v>2</v>
      </c>
      <c r="N12" s="21">
        <v>9</v>
      </c>
      <c r="O12" s="21">
        <v>8</v>
      </c>
      <c r="P12" s="21">
        <v>1</v>
      </c>
      <c r="Q12" s="21">
        <v>5</v>
      </c>
      <c r="R12" s="21">
        <v>4</v>
      </c>
      <c r="S12" s="43">
        <v>1</v>
      </c>
      <c r="T12" s="21">
        <v>535.117</v>
      </c>
      <c r="U12" s="21">
        <v>347</v>
      </c>
      <c r="V12" s="21">
        <v>188.117</v>
      </c>
      <c r="W12" s="21">
        <v>55</v>
      </c>
      <c r="X12" s="21">
        <v>49</v>
      </c>
      <c r="Y12" s="21">
        <v>6</v>
      </c>
      <c r="Z12" s="21">
        <v>127</v>
      </c>
      <c r="AA12" s="21">
        <v>63</v>
      </c>
      <c r="AB12" s="43">
        <v>64</v>
      </c>
      <c r="AC12" s="21">
        <v>22</v>
      </c>
      <c r="AD12" s="21">
        <v>5</v>
      </c>
      <c r="AE12" s="21">
        <v>17</v>
      </c>
      <c r="AF12" s="21">
        <v>59</v>
      </c>
      <c r="AG12" s="21">
        <v>47</v>
      </c>
      <c r="AH12" s="21">
        <v>12</v>
      </c>
      <c r="AI12" s="21">
        <v>2</v>
      </c>
      <c r="AJ12" s="21">
        <v>2</v>
      </c>
      <c r="AK12" s="21">
        <v>0</v>
      </c>
      <c r="AL12" s="21">
        <f t="shared" si="4"/>
        <v>1232.999</v>
      </c>
      <c r="AM12" s="21">
        <f t="shared" si="0"/>
        <v>842</v>
      </c>
      <c r="AN12" s="21">
        <f t="shared" si="1"/>
        <v>390.999</v>
      </c>
      <c r="AO12" s="45">
        <v>0.001</v>
      </c>
      <c r="AP12" s="46">
        <v>0</v>
      </c>
      <c r="AQ12" s="29">
        <f t="shared" si="3"/>
        <v>1233</v>
      </c>
      <c r="AR12" s="29">
        <v>77</v>
      </c>
      <c r="AS12" s="29">
        <f t="shared" si="2"/>
        <v>1310</v>
      </c>
      <c r="AT12" s="29">
        <v>1310</v>
      </c>
      <c r="AU12" s="82">
        <v>0</v>
      </c>
      <c r="AV12" s="82">
        <v>0</v>
      </c>
      <c r="AW12" s="83">
        <v>0</v>
      </c>
    </row>
    <row r="13" spans="1:49" ht="16.5" customHeight="1">
      <c r="A13" s="2" t="s">
        <v>91</v>
      </c>
      <c r="B13" s="21">
        <v>32</v>
      </c>
      <c r="C13" s="21">
        <v>31</v>
      </c>
      <c r="D13" s="21">
        <v>1</v>
      </c>
      <c r="E13" s="21">
        <v>141.333</v>
      </c>
      <c r="F13" s="21">
        <v>84</v>
      </c>
      <c r="G13" s="21">
        <v>57.333</v>
      </c>
      <c r="H13" s="21">
        <v>73</v>
      </c>
      <c r="I13" s="21">
        <v>59</v>
      </c>
      <c r="J13" s="43">
        <v>14</v>
      </c>
      <c r="K13" s="21">
        <v>12</v>
      </c>
      <c r="L13" s="21">
        <v>12</v>
      </c>
      <c r="M13" s="21">
        <v>0</v>
      </c>
      <c r="N13" s="21">
        <v>1</v>
      </c>
      <c r="O13" s="21">
        <v>1</v>
      </c>
      <c r="P13" s="21">
        <v>0</v>
      </c>
      <c r="Q13" s="21">
        <v>3.822</v>
      </c>
      <c r="R13" s="21">
        <v>1.6</v>
      </c>
      <c r="S13" s="43">
        <v>2.222</v>
      </c>
      <c r="T13" s="21">
        <v>385.51</v>
      </c>
      <c r="U13" s="21">
        <v>232</v>
      </c>
      <c r="V13" s="21">
        <v>153.51</v>
      </c>
      <c r="W13" s="21">
        <v>70</v>
      </c>
      <c r="X13" s="21">
        <v>62</v>
      </c>
      <c r="Y13" s="21">
        <v>8</v>
      </c>
      <c r="Z13" s="21">
        <v>87</v>
      </c>
      <c r="AA13" s="21">
        <v>48</v>
      </c>
      <c r="AB13" s="43">
        <v>39</v>
      </c>
      <c r="AC13" s="21">
        <v>7</v>
      </c>
      <c r="AD13" s="21">
        <v>4</v>
      </c>
      <c r="AE13" s="21">
        <v>3</v>
      </c>
      <c r="AF13" s="21">
        <v>32.333</v>
      </c>
      <c r="AG13" s="21">
        <v>30</v>
      </c>
      <c r="AH13" s="21">
        <v>2.333</v>
      </c>
      <c r="AI13" s="21">
        <v>1</v>
      </c>
      <c r="AJ13" s="21">
        <v>1</v>
      </c>
      <c r="AK13" s="21">
        <v>0</v>
      </c>
      <c r="AL13" s="21">
        <f t="shared" si="4"/>
        <v>845.998</v>
      </c>
      <c r="AM13" s="21">
        <f t="shared" si="0"/>
        <v>565.6</v>
      </c>
      <c r="AN13" s="21">
        <f t="shared" si="1"/>
        <v>280.398</v>
      </c>
      <c r="AO13" s="45">
        <v>0.002</v>
      </c>
      <c r="AP13" s="46">
        <v>1</v>
      </c>
      <c r="AQ13" s="29">
        <f t="shared" si="3"/>
        <v>847</v>
      </c>
      <c r="AR13" s="29">
        <v>35</v>
      </c>
      <c r="AS13" s="29">
        <f t="shared" si="2"/>
        <v>882</v>
      </c>
      <c r="AT13" s="29">
        <v>882</v>
      </c>
      <c r="AU13" s="82">
        <v>0</v>
      </c>
      <c r="AV13" s="82">
        <v>0</v>
      </c>
      <c r="AW13" s="83">
        <v>0</v>
      </c>
    </row>
    <row r="14" spans="1:49" ht="16.5" customHeight="1">
      <c r="A14" s="2" t="s">
        <v>92</v>
      </c>
      <c r="B14" s="21">
        <v>58</v>
      </c>
      <c r="C14" s="21">
        <v>55</v>
      </c>
      <c r="D14" s="21">
        <v>3</v>
      </c>
      <c r="E14" s="21">
        <v>307</v>
      </c>
      <c r="F14" s="21">
        <v>180</v>
      </c>
      <c r="G14" s="21">
        <v>127</v>
      </c>
      <c r="H14" s="21">
        <v>75</v>
      </c>
      <c r="I14" s="21">
        <v>66</v>
      </c>
      <c r="J14" s="43">
        <v>9</v>
      </c>
      <c r="K14" s="21">
        <v>24</v>
      </c>
      <c r="L14" s="21">
        <v>18</v>
      </c>
      <c r="M14" s="21">
        <v>6</v>
      </c>
      <c r="N14" s="21">
        <v>11</v>
      </c>
      <c r="O14" s="21">
        <v>6</v>
      </c>
      <c r="P14" s="21">
        <v>5</v>
      </c>
      <c r="Q14" s="21">
        <v>11.4</v>
      </c>
      <c r="R14" s="21">
        <v>8.4</v>
      </c>
      <c r="S14" s="43">
        <v>3</v>
      </c>
      <c r="T14" s="21">
        <v>443.6</v>
      </c>
      <c r="U14" s="21">
        <v>271</v>
      </c>
      <c r="V14" s="21">
        <v>172.6</v>
      </c>
      <c r="W14" s="21">
        <v>78</v>
      </c>
      <c r="X14" s="21">
        <v>65</v>
      </c>
      <c r="Y14" s="21">
        <v>13</v>
      </c>
      <c r="Z14" s="21">
        <v>245</v>
      </c>
      <c r="AA14" s="21">
        <v>103</v>
      </c>
      <c r="AB14" s="43">
        <v>142</v>
      </c>
      <c r="AC14" s="21">
        <v>16</v>
      </c>
      <c r="AD14" s="21">
        <v>4</v>
      </c>
      <c r="AE14" s="21">
        <v>12</v>
      </c>
      <c r="AF14" s="21">
        <v>63</v>
      </c>
      <c r="AG14" s="21">
        <v>46</v>
      </c>
      <c r="AH14" s="21">
        <v>17</v>
      </c>
      <c r="AI14" s="21">
        <v>3</v>
      </c>
      <c r="AJ14" s="21">
        <v>3</v>
      </c>
      <c r="AK14" s="21">
        <v>0</v>
      </c>
      <c r="AL14" s="21">
        <f t="shared" si="4"/>
        <v>1335</v>
      </c>
      <c r="AM14" s="21">
        <f t="shared" si="0"/>
        <v>825.4</v>
      </c>
      <c r="AN14" s="21">
        <f t="shared" si="1"/>
        <v>509.6</v>
      </c>
      <c r="AO14" s="45">
        <v>0</v>
      </c>
      <c r="AP14" s="46">
        <v>0</v>
      </c>
      <c r="AQ14" s="29">
        <f t="shared" si="3"/>
        <v>1335</v>
      </c>
      <c r="AR14" s="29">
        <v>57</v>
      </c>
      <c r="AS14" s="29">
        <f t="shared" si="2"/>
        <v>1392</v>
      </c>
      <c r="AT14" s="29">
        <v>1392</v>
      </c>
      <c r="AU14" s="82">
        <v>0</v>
      </c>
      <c r="AV14" s="82">
        <v>0</v>
      </c>
      <c r="AW14" s="83">
        <v>0</v>
      </c>
    </row>
    <row r="15" spans="1:49" ht="16.5" customHeight="1">
      <c r="A15" s="2" t="s">
        <v>93</v>
      </c>
      <c r="B15" s="21">
        <v>73</v>
      </c>
      <c r="C15" s="21">
        <v>70</v>
      </c>
      <c r="D15" s="21">
        <v>3</v>
      </c>
      <c r="E15" s="21">
        <v>309.058</v>
      </c>
      <c r="F15" s="21">
        <v>165</v>
      </c>
      <c r="G15" s="21">
        <v>144.058</v>
      </c>
      <c r="H15" s="21">
        <v>126</v>
      </c>
      <c r="I15" s="21">
        <v>111</v>
      </c>
      <c r="J15" s="43">
        <v>15</v>
      </c>
      <c r="K15" s="21">
        <v>13</v>
      </c>
      <c r="L15" s="21">
        <v>10</v>
      </c>
      <c r="M15" s="21">
        <v>3</v>
      </c>
      <c r="N15" s="21">
        <v>10</v>
      </c>
      <c r="O15" s="21">
        <v>9</v>
      </c>
      <c r="P15" s="21">
        <v>1</v>
      </c>
      <c r="Q15" s="21">
        <v>6.88</v>
      </c>
      <c r="R15" s="21">
        <v>2.666</v>
      </c>
      <c r="S15" s="43">
        <v>4.214</v>
      </c>
      <c r="T15" s="21">
        <v>849.059</v>
      </c>
      <c r="U15" s="21">
        <v>486</v>
      </c>
      <c r="V15" s="21">
        <v>363.059</v>
      </c>
      <c r="W15" s="21">
        <v>69</v>
      </c>
      <c r="X15" s="21">
        <v>57</v>
      </c>
      <c r="Y15" s="21">
        <v>12</v>
      </c>
      <c r="Z15" s="21">
        <v>278</v>
      </c>
      <c r="AA15" s="21">
        <v>132</v>
      </c>
      <c r="AB15" s="43">
        <v>146</v>
      </c>
      <c r="AC15" s="21">
        <v>14</v>
      </c>
      <c r="AD15" s="21">
        <v>4</v>
      </c>
      <c r="AE15" s="21">
        <v>10</v>
      </c>
      <c r="AF15" s="21">
        <v>72</v>
      </c>
      <c r="AG15" s="21">
        <v>62</v>
      </c>
      <c r="AH15" s="21">
        <v>10</v>
      </c>
      <c r="AI15" s="21">
        <v>2</v>
      </c>
      <c r="AJ15" s="21">
        <v>2</v>
      </c>
      <c r="AK15" s="21">
        <v>0</v>
      </c>
      <c r="AL15" s="21">
        <f t="shared" si="4"/>
        <v>1821.9969999999998</v>
      </c>
      <c r="AM15" s="21">
        <f t="shared" si="0"/>
        <v>1110.666</v>
      </c>
      <c r="AN15" s="21">
        <f t="shared" si="1"/>
        <v>711.331</v>
      </c>
      <c r="AO15" s="45">
        <v>0.003</v>
      </c>
      <c r="AP15" s="46">
        <v>0</v>
      </c>
      <c r="AQ15" s="29">
        <f t="shared" si="3"/>
        <v>1821.9999999999998</v>
      </c>
      <c r="AR15" s="29">
        <v>102</v>
      </c>
      <c r="AS15" s="29">
        <f t="shared" si="2"/>
        <v>1923.9999999999998</v>
      </c>
      <c r="AT15" s="29">
        <v>1924</v>
      </c>
      <c r="AU15" s="82">
        <v>0</v>
      </c>
      <c r="AV15" s="82">
        <v>0</v>
      </c>
      <c r="AW15" s="83">
        <v>0</v>
      </c>
    </row>
    <row r="16" spans="1:49" ht="16.5" customHeight="1">
      <c r="A16" s="2" t="s">
        <v>94</v>
      </c>
      <c r="B16" s="21">
        <v>323.477</v>
      </c>
      <c r="C16" s="21">
        <v>310</v>
      </c>
      <c r="D16" s="21">
        <v>13.477</v>
      </c>
      <c r="E16" s="21">
        <v>1212.499</v>
      </c>
      <c r="F16" s="21">
        <v>799</v>
      </c>
      <c r="G16" s="21">
        <v>413.499</v>
      </c>
      <c r="H16" s="21">
        <v>616</v>
      </c>
      <c r="I16" s="21">
        <v>549</v>
      </c>
      <c r="J16" s="43">
        <v>67</v>
      </c>
      <c r="K16" s="21">
        <v>92</v>
      </c>
      <c r="L16" s="21">
        <v>83</v>
      </c>
      <c r="M16" s="21">
        <v>9</v>
      </c>
      <c r="N16" s="21">
        <v>45</v>
      </c>
      <c r="O16" s="21">
        <v>32</v>
      </c>
      <c r="P16" s="21">
        <v>13</v>
      </c>
      <c r="Q16" s="21">
        <v>26.404</v>
      </c>
      <c r="R16" s="21">
        <v>22.39</v>
      </c>
      <c r="S16" s="43">
        <v>4.014</v>
      </c>
      <c r="T16" s="21">
        <v>2744.543</v>
      </c>
      <c r="U16" s="21">
        <v>1950</v>
      </c>
      <c r="V16" s="21">
        <v>794.543</v>
      </c>
      <c r="W16" s="21">
        <v>657.292</v>
      </c>
      <c r="X16" s="21">
        <v>598</v>
      </c>
      <c r="Y16" s="21">
        <v>59.292</v>
      </c>
      <c r="Z16" s="21">
        <v>1102.777</v>
      </c>
      <c r="AA16" s="21">
        <v>451</v>
      </c>
      <c r="AB16" s="43">
        <v>651.777</v>
      </c>
      <c r="AC16" s="21">
        <v>207</v>
      </c>
      <c r="AD16" s="21">
        <v>66</v>
      </c>
      <c r="AE16" s="21">
        <v>141</v>
      </c>
      <c r="AF16" s="21">
        <v>447</v>
      </c>
      <c r="AG16" s="21">
        <v>382</v>
      </c>
      <c r="AH16" s="21">
        <v>65</v>
      </c>
      <c r="AI16" s="21">
        <v>16</v>
      </c>
      <c r="AJ16" s="21">
        <v>11</v>
      </c>
      <c r="AK16" s="21">
        <v>5</v>
      </c>
      <c r="AL16" s="21">
        <f t="shared" si="4"/>
        <v>7489.992</v>
      </c>
      <c r="AM16" s="21">
        <f t="shared" si="0"/>
        <v>5253.39</v>
      </c>
      <c r="AN16" s="21">
        <f t="shared" si="1"/>
        <v>2236.602</v>
      </c>
      <c r="AO16" s="45">
        <v>0.008</v>
      </c>
      <c r="AP16" s="46">
        <v>0</v>
      </c>
      <c r="AQ16" s="29">
        <f t="shared" si="3"/>
        <v>7490</v>
      </c>
      <c r="AR16" s="29">
        <v>239</v>
      </c>
      <c r="AS16" s="29">
        <f t="shared" si="2"/>
        <v>7729</v>
      </c>
      <c r="AT16" s="29">
        <v>7729</v>
      </c>
      <c r="AU16" s="82">
        <v>0</v>
      </c>
      <c r="AV16" s="82">
        <v>0</v>
      </c>
      <c r="AW16" s="83">
        <v>0</v>
      </c>
    </row>
    <row r="17" spans="1:49" ht="16.5" customHeight="1">
      <c r="A17" s="2" t="s">
        <v>95</v>
      </c>
      <c r="B17" s="21">
        <v>87</v>
      </c>
      <c r="C17" s="21">
        <v>84</v>
      </c>
      <c r="D17" s="21">
        <v>3</v>
      </c>
      <c r="E17" s="21">
        <v>898.818</v>
      </c>
      <c r="F17" s="21">
        <v>450</v>
      </c>
      <c r="G17" s="21">
        <v>448.818</v>
      </c>
      <c r="H17" s="21">
        <v>195</v>
      </c>
      <c r="I17" s="21">
        <v>180</v>
      </c>
      <c r="J17" s="43">
        <v>15</v>
      </c>
      <c r="K17" s="21">
        <v>24</v>
      </c>
      <c r="L17" s="21">
        <v>23</v>
      </c>
      <c r="M17" s="21">
        <v>1</v>
      </c>
      <c r="N17" s="21">
        <v>15</v>
      </c>
      <c r="O17" s="21">
        <v>10</v>
      </c>
      <c r="P17" s="21">
        <v>5</v>
      </c>
      <c r="Q17" s="21">
        <v>9.014</v>
      </c>
      <c r="R17" s="21">
        <v>8</v>
      </c>
      <c r="S17" s="43">
        <v>1.014</v>
      </c>
      <c r="T17" s="21">
        <v>1237.736</v>
      </c>
      <c r="U17" s="21">
        <v>772</v>
      </c>
      <c r="V17" s="21">
        <v>465.736</v>
      </c>
      <c r="W17" s="21">
        <v>145</v>
      </c>
      <c r="X17" s="21">
        <v>133</v>
      </c>
      <c r="Y17" s="21">
        <v>12</v>
      </c>
      <c r="Z17" s="21">
        <v>406</v>
      </c>
      <c r="AA17" s="21">
        <v>160</v>
      </c>
      <c r="AB17" s="43">
        <v>246</v>
      </c>
      <c r="AC17" s="21">
        <v>8.428</v>
      </c>
      <c r="AD17" s="21">
        <v>2</v>
      </c>
      <c r="AE17" s="21">
        <v>6.428</v>
      </c>
      <c r="AF17" s="21">
        <v>102</v>
      </c>
      <c r="AG17" s="21">
        <v>88</v>
      </c>
      <c r="AH17" s="21">
        <v>14</v>
      </c>
      <c r="AI17" s="21">
        <v>12</v>
      </c>
      <c r="AJ17" s="21">
        <v>12</v>
      </c>
      <c r="AK17" s="21">
        <v>0</v>
      </c>
      <c r="AL17" s="21">
        <f t="shared" si="4"/>
        <v>3139.996</v>
      </c>
      <c r="AM17" s="21">
        <f t="shared" si="0"/>
        <v>1922</v>
      </c>
      <c r="AN17" s="21">
        <f t="shared" si="1"/>
        <v>1217.996</v>
      </c>
      <c r="AO17" s="45">
        <v>0.004</v>
      </c>
      <c r="AP17" s="46">
        <v>0</v>
      </c>
      <c r="AQ17" s="29">
        <f t="shared" si="3"/>
        <v>3140</v>
      </c>
      <c r="AR17" s="29">
        <v>105</v>
      </c>
      <c r="AS17" s="29">
        <f t="shared" si="2"/>
        <v>3245</v>
      </c>
      <c r="AT17" s="29">
        <v>3245</v>
      </c>
      <c r="AU17" s="82">
        <v>0</v>
      </c>
      <c r="AV17" s="82">
        <v>0</v>
      </c>
      <c r="AW17" s="83">
        <v>0</v>
      </c>
    </row>
    <row r="18" spans="1:49" ht="16.5" customHeight="1">
      <c r="A18" s="2" t="s">
        <v>96</v>
      </c>
      <c r="B18" s="21">
        <v>268.157</v>
      </c>
      <c r="C18" s="21">
        <v>254</v>
      </c>
      <c r="D18" s="21">
        <v>14.157</v>
      </c>
      <c r="E18" s="21">
        <v>1129.473</v>
      </c>
      <c r="F18" s="21">
        <v>704</v>
      </c>
      <c r="G18" s="21">
        <v>425.473</v>
      </c>
      <c r="H18" s="21">
        <v>402</v>
      </c>
      <c r="I18" s="21">
        <v>331</v>
      </c>
      <c r="J18" s="43">
        <v>71</v>
      </c>
      <c r="K18" s="21">
        <v>67</v>
      </c>
      <c r="L18" s="21">
        <v>61</v>
      </c>
      <c r="M18" s="21">
        <v>6</v>
      </c>
      <c r="N18" s="21">
        <v>43</v>
      </c>
      <c r="O18" s="21">
        <v>32</v>
      </c>
      <c r="P18" s="21">
        <v>11</v>
      </c>
      <c r="Q18" s="21">
        <v>10.225</v>
      </c>
      <c r="R18" s="21">
        <v>8.142</v>
      </c>
      <c r="S18" s="43">
        <v>2.083</v>
      </c>
      <c r="T18" s="21">
        <v>2491.147</v>
      </c>
      <c r="U18" s="21">
        <v>1331</v>
      </c>
      <c r="V18" s="21">
        <v>1160.147</v>
      </c>
      <c r="W18" s="21">
        <v>539.947</v>
      </c>
      <c r="X18" s="21">
        <v>463</v>
      </c>
      <c r="Y18" s="21">
        <v>76.947</v>
      </c>
      <c r="Z18" s="21">
        <v>1313.894</v>
      </c>
      <c r="AA18" s="21">
        <v>407</v>
      </c>
      <c r="AB18" s="43">
        <v>906.894</v>
      </c>
      <c r="AC18" s="21">
        <v>24</v>
      </c>
      <c r="AD18" s="21">
        <v>13</v>
      </c>
      <c r="AE18" s="21">
        <v>11</v>
      </c>
      <c r="AF18" s="21">
        <v>286.15</v>
      </c>
      <c r="AG18" s="21">
        <v>231</v>
      </c>
      <c r="AH18" s="21">
        <v>55.15</v>
      </c>
      <c r="AI18" s="21">
        <v>27</v>
      </c>
      <c r="AJ18" s="21">
        <v>23</v>
      </c>
      <c r="AK18" s="21">
        <v>4</v>
      </c>
      <c r="AL18" s="21">
        <f t="shared" si="4"/>
        <v>6601.993</v>
      </c>
      <c r="AM18" s="21">
        <f t="shared" si="0"/>
        <v>3858.142</v>
      </c>
      <c r="AN18" s="21">
        <f t="shared" si="1"/>
        <v>2743.851</v>
      </c>
      <c r="AO18" s="45">
        <v>0.007</v>
      </c>
      <c r="AP18" s="46">
        <v>0</v>
      </c>
      <c r="AQ18" s="29">
        <f t="shared" si="3"/>
        <v>6602</v>
      </c>
      <c r="AR18" s="29">
        <v>211</v>
      </c>
      <c r="AS18" s="29">
        <f t="shared" si="2"/>
        <v>6813</v>
      </c>
      <c r="AT18" s="29">
        <v>6813</v>
      </c>
      <c r="AU18" s="82">
        <v>0</v>
      </c>
      <c r="AV18" s="82">
        <v>0</v>
      </c>
      <c r="AW18" s="83">
        <v>0</v>
      </c>
    </row>
    <row r="19" spans="1:49" ht="16.5" customHeight="1">
      <c r="A19" s="2" t="s">
        <v>97</v>
      </c>
      <c r="B19" s="21">
        <v>32.5</v>
      </c>
      <c r="C19" s="21">
        <v>29</v>
      </c>
      <c r="D19" s="21">
        <v>3.5</v>
      </c>
      <c r="E19" s="21">
        <v>181.25</v>
      </c>
      <c r="F19" s="21">
        <v>96</v>
      </c>
      <c r="G19" s="21">
        <v>85.25</v>
      </c>
      <c r="H19" s="21">
        <v>62</v>
      </c>
      <c r="I19" s="21">
        <v>49</v>
      </c>
      <c r="J19" s="43">
        <v>13</v>
      </c>
      <c r="K19" s="21">
        <v>3</v>
      </c>
      <c r="L19" s="21">
        <v>3</v>
      </c>
      <c r="M19" s="21">
        <v>0</v>
      </c>
      <c r="N19" s="21">
        <v>7</v>
      </c>
      <c r="O19" s="21">
        <v>7</v>
      </c>
      <c r="P19" s="21">
        <v>0</v>
      </c>
      <c r="Q19" s="21">
        <v>3</v>
      </c>
      <c r="R19" s="21">
        <v>3</v>
      </c>
      <c r="S19" s="43">
        <v>0</v>
      </c>
      <c r="T19" s="21">
        <v>470.75</v>
      </c>
      <c r="U19" s="21">
        <v>269</v>
      </c>
      <c r="V19" s="21">
        <v>201.75</v>
      </c>
      <c r="W19" s="21">
        <v>60</v>
      </c>
      <c r="X19" s="21">
        <v>52</v>
      </c>
      <c r="Y19" s="21">
        <v>8</v>
      </c>
      <c r="Z19" s="21">
        <v>194.5</v>
      </c>
      <c r="AA19" s="21">
        <v>69</v>
      </c>
      <c r="AB19" s="43">
        <v>125.5</v>
      </c>
      <c r="AC19" s="21">
        <v>2</v>
      </c>
      <c r="AD19" s="21">
        <v>1</v>
      </c>
      <c r="AE19" s="21">
        <v>1</v>
      </c>
      <c r="AF19" s="21">
        <v>28</v>
      </c>
      <c r="AG19" s="21">
        <v>20</v>
      </c>
      <c r="AH19" s="21">
        <v>8</v>
      </c>
      <c r="AI19" s="21">
        <v>5</v>
      </c>
      <c r="AJ19" s="21">
        <v>4</v>
      </c>
      <c r="AK19" s="21">
        <v>1</v>
      </c>
      <c r="AL19" s="21">
        <f t="shared" si="4"/>
        <v>1049</v>
      </c>
      <c r="AM19" s="21">
        <f t="shared" si="0"/>
        <v>602</v>
      </c>
      <c r="AN19" s="21">
        <f t="shared" si="1"/>
        <v>447</v>
      </c>
      <c r="AO19" s="45">
        <v>0</v>
      </c>
      <c r="AP19" s="46">
        <v>0</v>
      </c>
      <c r="AQ19" s="29">
        <f t="shared" si="3"/>
        <v>1049</v>
      </c>
      <c r="AR19" s="29">
        <v>51</v>
      </c>
      <c r="AS19" s="29">
        <f t="shared" si="2"/>
        <v>1100</v>
      </c>
      <c r="AT19" s="29">
        <v>1100</v>
      </c>
      <c r="AU19" s="82">
        <v>0</v>
      </c>
      <c r="AV19" s="82">
        <v>0</v>
      </c>
      <c r="AW19" s="83">
        <v>0</v>
      </c>
    </row>
    <row r="20" spans="1:50" ht="16.5" customHeight="1">
      <c r="A20" s="2" t="s">
        <v>98</v>
      </c>
      <c r="B20" s="21">
        <v>13</v>
      </c>
      <c r="C20" s="21">
        <v>12</v>
      </c>
      <c r="D20" s="21">
        <v>1</v>
      </c>
      <c r="E20" s="21">
        <v>126</v>
      </c>
      <c r="F20" s="21">
        <v>68</v>
      </c>
      <c r="G20" s="21">
        <v>58</v>
      </c>
      <c r="H20" s="21">
        <v>27</v>
      </c>
      <c r="I20" s="21">
        <v>25</v>
      </c>
      <c r="J20" s="43">
        <v>2</v>
      </c>
      <c r="K20" s="21">
        <v>9</v>
      </c>
      <c r="L20" s="21">
        <v>8</v>
      </c>
      <c r="M20" s="21">
        <v>1</v>
      </c>
      <c r="N20" s="21">
        <v>4</v>
      </c>
      <c r="O20" s="21">
        <v>4</v>
      </c>
      <c r="P20" s="21">
        <v>0</v>
      </c>
      <c r="Q20" s="21">
        <v>0</v>
      </c>
      <c r="R20" s="21">
        <v>0</v>
      </c>
      <c r="S20" s="43">
        <v>0</v>
      </c>
      <c r="T20" s="21">
        <v>326</v>
      </c>
      <c r="U20" s="21">
        <v>117</v>
      </c>
      <c r="V20" s="21">
        <v>209</v>
      </c>
      <c r="W20" s="21">
        <v>28</v>
      </c>
      <c r="X20" s="21">
        <v>24</v>
      </c>
      <c r="Y20" s="21">
        <v>4</v>
      </c>
      <c r="Z20" s="21">
        <v>97</v>
      </c>
      <c r="AA20" s="21">
        <v>37</v>
      </c>
      <c r="AB20" s="43">
        <v>60</v>
      </c>
      <c r="AC20" s="21">
        <v>1</v>
      </c>
      <c r="AD20" s="21">
        <v>0</v>
      </c>
      <c r="AE20" s="21">
        <v>1</v>
      </c>
      <c r="AF20" s="21">
        <v>18</v>
      </c>
      <c r="AG20" s="21">
        <v>12</v>
      </c>
      <c r="AH20" s="21">
        <v>6</v>
      </c>
      <c r="AI20" s="21">
        <v>0</v>
      </c>
      <c r="AJ20" s="21">
        <v>0</v>
      </c>
      <c r="AK20" s="21">
        <v>0</v>
      </c>
      <c r="AL20" s="21">
        <f t="shared" si="4"/>
        <v>649</v>
      </c>
      <c r="AM20" s="21">
        <f t="shared" si="0"/>
        <v>307</v>
      </c>
      <c r="AN20" s="21">
        <f t="shared" si="1"/>
        <v>342</v>
      </c>
      <c r="AO20" s="45">
        <v>0</v>
      </c>
      <c r="AP20" s="46">
        <v>1</v>
      </c>
      <c r="AQ20" s="29">
        <f t="shared" si="3"/>
        <v>650</v>
      </c>
      <c r="AR20" s="29">
        <v>25</v>
      </c>
      <c r="AS20" s="29">
        <f t="shared" si="2"/>
        <v>675</v>
      </c>
      <c r="AT20" s="29">
        <v>675</v>
      </c>
      <c r="AU20" s="82">
        <v>0</v>
      </c>
      <c r="AV20" s="82">
        <v>0</v>
      </c>
      <c r="AW20" s="83">
        <v>0</v>
      </c>
      <c r="AX20" s="47"/>
    </row>
    <row r="21" spans="1:49" ht="16.5" customHeight="1">
      <c r="A21" s="2" t="s">
        <v>99</v>
      </c>
      <c r="B21" s="21">
        <v>44</v>
      </c>
      <c r="C21" s="21">
        <v>42</v>
      </c>
      <c r="D21" s="21">
        <v>2</v>
      </c>
      <c r="E21" s="21">
        <v>212</v>
      </c>
      <c r="F21" s="21">
        <v>147</v>
      </c>
      <c r="G21" s="21">
        <v>65</v>
      </c>
      <c r="H21" s="21">
        <v>97</v>
      </c>
      <c r="I21" s="21">
        <v>90</v>
      </c>
      <c r="J21" s="43">
        <v>7</v>
      </c>
      <c r="K21" s="21">
        <v>10</v>
      </c>
      <c r="L21" s="21">
        <v>9</v>
      </c>
      <c r="M21" s="21">
        <v>1</v>
      </c>
      <c r="N21" s="21">
        <v>5</v>
      </c>
      <c r="O21" s="21">
        <v>4</v>
      </c>
      <c r="P21" s="21">
        <v>1</v>
      </c>
      <c r="Q21" s="21">
        <v>3</v>
      </c>
      <c r="R21" s="21">
        <v>3</v>
      </c>
      <c r="S21" s="43">
        <v>0</v>
      </c>
      <c r="T21" s="21">
        <v>552.999</v>
      </c>
      <c r="U21" s="21">
        <v>310</v>
      </c>
      <c r="V21" s="21">
        <v>242.999</v>
      </c>
      <c r="W21" s="21">
        <v>61</v>
      </c>
      <c r="X21" s="21">
        <v>57</v>
      </c>
      <c r="Y21" s="21">
        <v>4</v>
      </c>
      <c r="Z21" s="21">
        <v>164</v>
      </c>
      <c r="AA21" s="21">
        <v>77</v>
      </c>
      <c r="AB21" s="43">
        <v>87</v>
      </c>
      <c r="AC21" s="21">
        <v>8</v>
      </c>
      <c r="AD21" s="21">
        <v>5</v>
      </c>
      <c r="AE21" s="21">
        <v>3</v>
      </c>
      <c r="AF21" s="21">
        <v>35</v>
      </c>
      <c r="AG21" s="21">
        <v>32</v>
      </c>
      <c r="AH21" s="21">
        <v>3</v>
      </c>
      <c r="AI21" s="21">
        <v>7</v>
      </c>
      <c r="AJ21" s="21">
        <v>6</v>
      </c>
      <c r="AK21" s="21">
        <v>1</v>
      </c>
      <c r="AL21" s="21">
        <f t="shared" si="4"/>
        <v>1198.999</v>
      </c>
      <c r="AM21" s="21">
        <f t="shared" si="0"/>
        <v>782</v>
      </c>
      <c r="AN21" s="21">
        <f t="shared" si="1"/>
        <v>416.999</v>
      </c>
      <c r="AO21" s="45">
        <v>0.001</v>
      </c>
      <c r="AP21" s="46">
        <v>0</v>
      </c>
      <c r="AQ21" s="29">
        <f t="shared" si="3"/>
        <v>1199</v>
      </c>
      <c r="AR21" s="29">
        <v>68</v>
      </c>
      <c r="AS21" s="29">
        <f t="shared" si="2"/>
        <v>1267</v>
      </c>
      <c r="AT21" s="29">
        <v>1267</v>
      </c>
      <c r="AU21" s="82">
        <v>0</v>
      </c>
      <c r="AV21" s="82">
        <v>0</v>
      </c>
      <c r="AW21" s="83">
        <v>0</v>
      </c>
    </row>
    <row r="22" spans="1:49" ht="16.5" customHeight="1">
      <c r="A22" s="2" t="s">
        <v>100</v>
      </c>
      <c r="B22" s="21">
        <v>55</v>
      </c>
      <c r="C22" s="21">
        <v>52</v>
      </c>
      <c r="D22" s="21">
        <v>3</v>
      </c>
      <c r="E22" s="21">
        <v>222.21</v>
      </c>
      <c r="F22" s="21">
        <v>171</v>
      </c>
      <c r="G22" s="21">
        <v>51.21</v>
      </c>
      <c r="H22" s="21">
        <v>145.14</v>
      </c>
      <c r="I22" s="21">
        <v>126</v>
      </c>
      <c r="J22" s="43">
        <v>19.14</v>
      </c>
      <c r="K22" s="21">
        <v>14</v>
      </c>
      <c r="L22" s="21">
        <v>10</v>
      </c>
      <c r="M22" s="21">
        <v>4</v>
      </c>
      <c r="N22" s="21">
        <v>5</v>
      </c>
      <c r="O22" s="21">
        <v>4</v>
      </c>
      <c r="P22" s="21">
        <v>1</v>
      </c>
      <c r="Q22" s="21">
        <v>4</v>
      </c>
      <c r="R22" s="21">
        <v>0</v>
      </c>
      <c r="S22" s="43">
        <v>4</v>
      </c>
      <c r="T22" s="21">
        <v>644.594</v>
      </c>
      <c r="U22" s="21">
        <v>358</v>
      </c>
      <c r="V22" s="21">
        <v>286.594</v>
      </c>
      <c r="W22" s="21">
        <v>170</v>
      </c>
      <c r="X22" s="21">
        <v>135</v>
      </c>
      <c r="Y22" s="21">
        <v>35</v>
      </c>
      <c r="Z22" s="21">
        <v>290</v>
      </c>
      <c r="AA22" s="21">
        <v>118</v>
      </c>
      <c r="AB22" s="43">
        <v>172</v>
      </c>
      <c r="AC22" s="21">
        <v>4</v>
      </c>
      <c r="AD22" s="21">
        <v>1</v>
      </c>
      <c r="AE22" s="21">
        <v>3</v>
      </c>
      <c r="AF22" s="21">
        <v>66.052</v>
      </c>
      <c r="AG22" s="21">
        <v>32</v>
      </c>
      <c r="AH22" s="21">
        <v>34.052</v>
      </c>
      <c r="AI22" s="21">
        <v>8</v>
      </c>
      <c r="AJ22" s="21">
        <v>5</v>
      </c>
      <c r="AK22" s="21">
        <v>3</v>
      </c>
      <c r="AL22" s="21">
        <f t="shared" si="4"/>
        <v>1627.996</v>
      </c>
      <c r="AM22" s="21">
        <f t="shared" si="0"/>
        <v>1012</v>
      </c>
      <c r="AN22" s="21">
        <f t="shared" si="1"/>
        <v>615.996</v>
      </c>
      <c r="AO22" s="45">
        <v>0.004</v>
      </c>
      <c r="AP22" s="46">
        <v>0</v>
      </c>
      <c r="AQ22" s="29">
        <f t="shared" si="3"/>
        <v>1628</v>
      </c>
      <c r="AR22" s="29">
        <v>80</v>
      </c>
      <c r="AS22" s="29">
        <f t="shared" si="2"/>
        <v>1708</v>
      </c>
      <c r="AT22" s="29">
        <v>1708</v>
      </c>
      <c r="AU22" s="82">
        <v>0</v>
      </c>
      <c r="AV22" s="82">
        <v>0</v>
      </c>
      <c r="AW22" s="83">
        <v>0</v>
      </c>
    </row>
    <row r="23" spans="1:49" ht="16.5" customHeight="1">
      <c r="A23" s="2" t="s">
        <v>101</v>
      </c>
      <c r="B23" s="21">
        <v>63</v>
      </c>
      <c r="C23" s="21">
        <v>53</v>
      </c>
      <c r="D23" s="21">
        <v>10</v>
      </c>
      <c r="E23" s="21">
        <v>263</v>
      </c>
      <c r="F23" s="21">
        <v>199</v>
      </c>
      <c r="G23" s="21">
        <v>64</v>
      </c>
      <c r="H23" s="21">
        <v>107</v>
      </c>
      <c r="I23" s="21">
        <v>92</v>
      </c>
      <c r="J23" s="43">
        <v>15</v>
      </c>
      <c r="K23" s="21">
        <v>24</v>
      </c>
      <c r="L23" s="21">
        <v>20</v>
      </c>
      <c r="M23" s="21">
        <v>4</v>
      </c>
      <c r="N23" s="21">
        <v>11</v>
      </c>
      <c r="O23" s="21">
        <v>11</v>
      </c>
      <c r="P23" s="21">
        <v>0</v>
      </c>
      <c r="Q23" s="21">
        <v>3</v>
      </c>
      <c r="R23" s="21">
        <v>3</v>
      </c>
      <c r="S23" s="43">
        <v>0</v>
      </c>
      <c r="T23" s="21">
        <v>597</v>
      </c>
      <c r="U23" s="21">
        <v>358</v>
      </c>
      <c r="V23" s="21">
        <v>239</v>
      </c>
      <c r="W23" s="21">
        <v>300</v>
      </c>
      <c r="X23" s="21">
        <v>270</v>
      </c>
      <c r="Y23" s="21">
        <v>30</v>
      </c>
      <c r="Z23" s="21">
        <v>226</v>
      </c>
      <c r="AA23" s="21">
        <v>79</v>
      </c>
      <c r="AB23" s="43">
        <v>147</v>
      </c>
      <c r="AC23" s="21">
        <v>5</v>
      </c>
      <c r="AD23" s="21">
        <v>4</v>
      </c>
      <c r="AE23" s="21">
        <v>1</v>
      </c>
      <c r="AF23" s="21">
        <v>72</v>
      </c>
      <c r="AG23" s="21">
        <v>48</v>
      </c>
      <c r="AH23" s="21">
        <v>24</v>
      </c>
      <c r="AI23" s="21">
        <v>7</v>
      </c>
      <c r="AJ23" s="21">
        <v>5</v>
      </c>
      <c r="AK23" s="21">
        <v>2</v>
      </c>
      <c r="AL23" s="21">
        <f t="shared" si="4"/>
        <v>1678</v>
      </c>
      <c r="AM23" s="21">
        <f t="shared" si="0"/>
        <v>1142</v>
      </c>
      <c r="AN23" s="21">
        <f t="shared" si="1"/>
        <v>536</v>
      </c>
      <c r="AO23" s="45">
        <v>0</v>
      </c>
      <c r="AP23" s="46">
        <v>0</v>
      </c>
      <c r="AQ23" s="29">
        <f t="shared" si="3"/>
        <v>1678</v>
      </c>
      <c r="AR23" s="29">
        <v>79</v>
      </c>
      <c r="AS23" s="29">
        <f t="shared" si="2"/>
        <v>1757</v>
      </c>
      <c r="AT23" s="29">
        <v>1757</v>
      </c>
      <c r="AU23" s="82">
        <v>0</v>
      </c>
      <c r="AV23" s="82">
        <v>0</v>
      </c>
      <c r="AW23" s="83">
        <v>0</v>
      </c>
    </row>
    <row r="24" spans="1:49" ht="16.5" customHeight="1">
      <c r="A24" s="2" t="s">
        <v>102</v>
      </c>
      <c r="B24" s="21">
        <v>398</v>
      </c>
      <c r="C24" s="21">
        <v>379</v>
      </c>
      <c r="D24" s="21">
        <v>19</v>
      </c>
      <c r="E24" s="21">
        <v>1762.657</v>
      </c>
      <c r="F24" s="21">
        <v>1092</v>
      </c>
      <c r="G24" s="21">
        <v>670.657</v>
      </c>
      <c r="H24" s="21">
        <v>755</v>
      </c>
      <c r="I24" s="21">
        <v>662</v>
      </c>
      <c r="J24" s="43">
        <v>93</v>
      </c>
      <c r="K24" s="21">
        <v>119</v>
      </c>
      <c r="L24" s="21">
        <v>110</v>
      </c>
      <c r="M24" s="21">
        <v>9</v>
      </c>
      <c r="N24" s="21">
        <v>82</v>
      </c>
      <c r="O24" s="21">
        <v>61</v>
      </c>
      <c r="P24" s="21">
        <v>21</v>
      </c>
      <c r="Q24" s="21">
        <v>14.413</v>
      </c>
      <c r="R24" s="21">
        <v>12.333</v>
      </c>
      <c r="S24" s="43">
        <v>2.08</v>
      </c>
      <c r="T24" s="21">
        <v>2707.927</v>
      </c>
      <c r="U24" s="21">
        <v>1827</v>
      </c>
      <c r="V24" s="21">
        <v>880.927</v>
      </c>
      <c r="W24" s="21">
        <v>1133</v>
      </c>
      <c r="X24" s="21">
        <v>993</v>
      </c>
      <c r="Y24" s="21">
        <v>140</v>
      </c>
      <c r="Z24" s="21">
        <v>1339</v>
      </c>
      <c r="AA24" s="21">
        <v>483</v>
      </c>
      <c r="AB24" s="43">
        <v>856</v>
      </c>
      <c r="AC24" s="21">
        <v>48</v>
      </c>
      <c r="AD24" s="21">
        <v>25</v>
      </c>
      <c r="AE24" s="21">
        <v>23</v>
      </c>
      <c r="AF24" s="21">
        <v>357</v>
      </c>
      <c r="AG24" s="21">
        <v>305</v>
      </c>
      <c r="AH24" s="21">
        <v>52</v>
      </c>
      <c r="AI24" s="21">
        <v>15</v>
      </c>
      <c r="AJ24" s="21">
        <v>14</v>
      </c>
      <c r="AK24" s="21">
        <v>1</v>
      </c>
      <c r="AL24" s="21">
        <f t="shared" si="4"/>
        <v>8730.997000000001</v>
      </c>
      <c r="AM24" s="21">
        <f t="shared" si="0"/>
        <v>5963.3330000000005</v>
      </c>
      <c r="AN24" s="21">
        <f t="shared" si="1"/>
        <v>2767.664</v>
      </c>
      <c r="AO24" s="45">
        <v>0.003</v>
      </c>
      <c r="AP24" s="46">
        <v>0</v>
      </c>
      <c r="AQ24" s="29">
        <f t="shared" si="3"/>
        <v>8731.000000000002</v>
      </c>
      <c r="AR24" s="29">
        <v>303</v>
      </c>
      <c r="AS24" s="29">
        <f t="shared" si="2"/>
        <v>9034.000000000002</v>
      </c>
      <c r="AT24" s="29">
        <v>9034</v>
      </c>
      <c r="AU24" s="82">
        <v>0</v>
      </c>
      <c r="AV24" s="82">
        <v>0</v>
      </c>
      <c r="AW24" s="83">
        <v>0</v>
      </c>
    </row>
    <row r="25" spans="1:49" ht="16.5" customHeight="1">
      <c r="A25" s="2" t="s">
        <v>103</v>
      </c>
      <c r="B25" s="21">
        <v>33</v>
      </c>
      <c r="C25" s="21">
        <v>32</v>
      </c>
      <c r="D25" s="21">
        <v>1</v>
      </c>
      <c r="E25" s="21">
        <v>133.687</v>
      </c>
      <c r="F25" s="21">
        <v>74</v>
      </c>
      <c r="G25" s="21">
        <v>59.687</v>
      </c>
      <c r="H25" s="21">
        <v>41</v>
      </c>
      <c r="I25" s="21">
        <v>37</v>
      </c>
      <c r="J25" s="43">
        <v>4</v>
      </c>
      <c r="K25" s="21">
        <v>9</v>
      </c>
      <c r="L25" s="21">
        <v>9</v>
      </c>
      <c r="M25" s="21">
        <v>0</v>
      </c>
      <c r="N25" s="21">
        <v>5</v>
      </c>
      <c r="O25" s="21">
        <v>5</v>
      </c>
      <c r="P25" s="21">
        <v>0</v>
      </c>
      <c r="Q25" s="21">
        <v>6</v>
      </c>
      <c r="R25" s="21">
        <v>6</v>
      </c>
      <c r="S25" s="43">
        <v>0</v>
      </c>
      <c r="T25" s="21">
        <v>216.312</v>
      </c>
      <c r="U25" s="21">
        <v>122</v>
      </c>
      <c r="V25" s="21">
        <v>94.312</v>
      </c>
      <c r="W25" s="21">
        <v>85</v>
      </c>
      <c r="X25" s="21">
        <v>78</v>
      </c>
      <c r="Y25" s="21">
        <v>7</v>
      </c>
      <c r="Z25" s="21">
        <v>91</v>
      </c>
      <c r="AA25" s="21">
        <v>39</v>
      </c>
      <c r="AB25" s="43">
        <v>52</v>
      </c>
      <c r="AC25" s="21">
        <v>7</v>
      </c>
      <c r="AD25" s="21">
        <v>2</v>
      </c>
      <c r="AE25" s="21">
        <v>5</v>
      </c>
      <c r="AF25" s="21">
        <v>37</v>
      </c>
      <c r="AG25" s="21">
        <v>29</v>
      </c>
      <c r="AH25" s="21">
        <v>8</v>
      </c>
      <c r="AI25" s="21">
        <v>3</v>
      </c>
      <c r="AJ25" s="21">
        <v>2</v>
      </c>
      <c r="AK25" s="21">
        <v>1</v>
      </c>
      <c r="AL25" s="21">
        <f t="shared" si="4"/>
        <v>666.999</v>
      </c>
      <c r="AM25" s="21">
        <f t="shared" si="0"/>
        <v>435</v>
      </c>
      <c r="AN25" s="21">
        <f t="shared" si="1"/>
        <v>231.999</v>
      </c>
      <c r="AO25" s="45">
        <v>0.001</v>
      </c>
      <c r="AP25" s="46">
        <v>0</v>
      </c>
      <c r="AQ25" s="29">
        <f t="shared" si="3"/>
        <v>667</v>
      </c>
      <c r="AR25" s="29">
        <v>36</v>
      </c>
      <c r="AS25" s="29">
        <f t="shared" si="2"/>
        <v>703</v>
      </c>
      <c r="AT25" s="29">
        <v>703</v>
      </c>
      <c r="AU25" s="82">
        <v>0</v>
      </c>
      <c r="AV25" s="82">
        <v>0</v>
      </c>
      <c r="AW25" s="83">
        <v>0</v>
      </c>
    </row>
    <row r="26" spans="1:49" ht="16.5" customHeight="1">
      <c r="A26" s="2"/>
      <c r="B26" s="21"/>
      <c r="C26" s="20"/>
      <c r="D26" s="24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0"/>
      <c r="AM26" s="20"/>
      <c r="AN26" s="21"/>
      <c r="AO26" s="46"/>
      <c r="AP26" s="46"/>
      <c r="AQ26" s="29"/>
      <c r="AR26" s="29"/>
      <c r="AS26" s="29"/>
      <c r="AT26" s="29"/>
      <c r="AU26" s="82"/>
      <c r="AV26" s="82"/>
      <c r="AW26" s="83"/>
    </row>
    <row r="27" spans="1:49" ht="16.5" customHeight="1">
      <c r="A27" s="2" t="s">
        <v>23</v>
      </c>
      <c r="B27" s="21">
        <f>SUM(B7:B25)</f>
        <v>1976.224</v>
      </c>
      <c r="C27" s="21">
        <f aca="true" t="shared" si="5" ref="C27:AE27">SUM(C7:C25)</f>
        <v>1863</v>
      </c>
      <c r="D27" s="21">
        <f t="shared" si="5"/>
        <v>113.224</v>
      </c>
      <c r="E27" s="21">
        <f t="shared" si="5"/>
        <v>9168.58</v>
      </c>
      <c r="F27" s="21">
        <f t="shared" si="5"/>
        <v>5821</v>
      </c>
      <c r="G27" s="21">
        <f t="shared" si="5"/>
        <v>3347.5800000000004</v>
      </c>
      <c r="H27" s="21">
        <f t="shared" si="5"/>
        <v>3630.3399999999997</v>
      </c>
      <c r="I27" s="21">
        <f t="shared" si="5"/>
        <v>3191</v>
      </c>
      <c r="J27" s="21">
        <f t="shared" si="5"/>
        <v>439.34</v>
      </c>
      <c r="K27" s="21">
        <f t="shared" si="5"/>
        <v>530</v>
      </c>
      <c r="L27" s="21">
        <f t="shared" si="5"/>
        <v>475</v>
      </c>
      <c r="M27" s="21">
        <f t="shared" si="5"/>
        <v>55</v>
      </c>
      <c r="N27" s="21">
        <f aca="true" t="shared" si="6" ref="N27:Y27">SUM(N7:N25)</f>
        <v>325</v>
      </c>
      <c r="O27" s="21">
        <f t="shared" si="6"/>
        <v>243</v>
      </c>
      <c r="P27" s="21">
        <f t="shared" si="6"/>
        <v>82</v>
      </c>
      <c r="Q27" s="21">
        <f t="shared" si="6"/>
        <v>144.512</v>
      </c>
      <c r="R27" s="21">
        <f t="shared" si="6"/>
        <v>114.75999999999999</v>
      </c>
      <c r="S27" s="21">
        <f t="shared" si="6"/>
        <v>29.751999999999995</v>
      </c>
      <c r="T27" s="21">
        <f t="shared" si="6"/>
        <v>17550.037000000004</v>
      </c>
      <c r="U27" s="21">
        <f t="shared" si="6"/>
        <v>10970</v>
      </c>
      <c r="V27" s="21">
        <f t="shared" si="6"/>
        <v>6580.036999999999</v>
      </c>
      <c r="W27" s="21">
        <f t="shared" si="6"/>
        <v>4472.205</v>
      </c>
      <c r="X27" s="21">
        <f t="shared" si="6"/>
        <v>3933</v>
      </c>
      <c r="Y27" s="21">
        <f t="shared" si="6"/>
        <v>539.205</v>
      </c>
      <c r="Z27" s="21">
        <f t="shared" si="5"/>
        <v>7066.003</v>
      </c>
      <c r="AA27" s="21">
        <f t="shared" si="5"/>
        <v>2736</v>
      </c>
      <c r="AB27" s="21">
        <f t="shared" si="5"/>
        <v>4330.003</v>
      </c>
      <c r="AC27" s="21">
        <f t="shared" si="5"/>
        <v>609.428</v>
      </c>
      <c r="AD27" s="21">
        <f t="shared" si="5"/>
        <v>206</v>
      </c>
      <c r="AE27" s="21">
        <f t="shared" si="5"/>
        <v>403.428</v>
      </c>
      <c r="AF27" s="21">
        <f aca="true" t="shared" si="7" ref="AF27:AK27">SUM(AF7:AF25)</f>
        <v>2030.6249999999998</v>
      </c>
      <c r="AG27" s="21">
        <f t="shared" si="7"/>
        <v>1666</v>
      </c>
      <c r="AH27" s="21">
        <f t="shared" si="7"/>
        <v>364.625</v>
      </c>
      <c r="AI27" s="21">
        <f t="shared" si="7"/>
        <v>146</v>
      </c>
      <c r="AJ27" s="21">
        <f t="shared" si="7"/>
        <v>120</v>
      </c>
      <c r="AK27" s="21">
        <f t="shared" si="7"/>
        <v>26</v>
      </c>
      <c r="AL27" s="21">
        <f aca="true" t="shared" si="8" ref="AL27:AR27">SUM(AL7:AL25)</f>
        <v>47648.954000000005</v>
      </c>
      <c r="AM27" s="21">
        <f t="shared" si="8"/>
        <v>31338.760000000002</v>
      </c>
      <c r="AN27" s="21">
        <f t="shared" si="8"/>
        <v>16310.194</v>
      </c>
      <c r="AO27" s="45">
        <f t="shared" si="8"/>
        <v>0.04600000000000001</v>
      </c>
      <c r="AP27" s="46">
        <f t="shared" si="8"/>
        <v>3</v>
      </c>
      <c r="AQ27" s="29">
        <f t="shared" si="8"/>
        <v>47652</v>
      </c>
      <c r="AR27" s="29">
        <f t="shared" si="8"/>
        <v>1945</v>
      </c>
      <c r="AS27" s="29">
        <f>SUM(AQ27:AR27)</f>
        <v>49597</v>
      </c>
      <c r="AT27" s="29">
        <f>SUM(AT7:AT25)</f>
        <v>49597</v>
      </c>
      <c r="AU27" s="82">
        <f>SUM(AU7:AU25)</f>
        <v>0</v>
      </c>
      <c r="AV27" s="82">
        <f>SUM(AV7:AV25)</f>
        <v>0</v>
      </c>
      <c r="AW27" s="83">
        <f>SUM(AW7:AW25)</f>
        <v>0</v>
      </c>
    </row>
    <row r="28" spans="1:49" ht="16.5" customHeight="1">
      <c r="A28" s="2"/>
      <c r="B28" s="21"/>
      <c r="C28" s="21"/>
      <c r="D28" s="24"/>
      <c r="E28" s="21"/>
      <c r="F28" s="21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0"/>
      <c r="AM28" s="20"/>
      <c r="AN28" s="21"/>
      <c r="AO28" s="46"/>
      <c r="AP28" s="46"/>
      <c r="AQ28" s="29"/>
      <c r="AR28" s="29"/>
      <c r="AS28" s="29"/>
      <c r="AT28" s="29"/>
      <c r="AU28" s="82"/>
      <c r="AV28" s="82"/>
      <c r="AW28" s="83"/>
    </row>
    <row r="29" spans="1:49" s="47" customFormat="1" ht="16.5" customHeight="1">
      <c r="A29" s="44" t="s">
        <v>0</v>
      </c>
      <c r="B29" s="45">
        <v>3306.018</v>
      </c>
      <c r="C29" s="45">
        <v>3007</v>
      </c>
      <c r="D29" s="45">
        <v>299.018</v>
      </c>
      <c r="E29" s="45">
        <v>9329.038</v>
      </c>
      <c r="F29" s="45">
        <v>6321</v>
      </c>
      <c r="G29" s="45">
        <v>3008.038</v>
      </c>
      <c r="H29" s="45">
        <v>4679.972</v>
      </c>
      <c r="I29" s="45">
        <v>3797</v>
      </c>
      <c r="J29" s="45">
        <v>882.972</v>
      </c>
      <c r="K29" s="45">
        <v>753</v>
      </c>
      <c r="L29" s="45">
        <v>657</v>
      </c>
      <c r="M29" s="45">
        <v>96</v>
      </c>
      <c r="N29" s="45">
        <v>560</v>
      </c>
      <c r="O29" s="45">
        <v>388</v>
      </c>
      <c r="P29" s="45">
        <v>172</v>
      </c>
      <c r="Q29" s="45">
        <v>164.738</v>
      </c>
      <c r="R29" s="45">
        <v>120.615</v>
      </c>
      <c r="S29" s="45">
        <v>44.123</v>
      </c>
      <c r="T29" s="45">
        <v>14841.917</v>
      </c>
      <c r="U29" s="45">
        <v>10162</v>
      </c>
      <c r="V29" s="45">
        <v>4679.917</v>
      </c>
      <c r="W29" s="45">
        <v>9376.469</v>
      </c>
      <c r="X29" s="45">
        <v>7820</v>
      </c>
      <c r="Y29" s="45">
        <v>1556.469</v>
      </c>
      <c r="Z29" s="45">
        <v>10225.662</v>
      </c>
      <c r="AA29" s="45">
        <v>2695</v>
      </c>
      <c r="AB29" s="45">
        <v>7530.662</v>
      </c>
      <c r="AC29" s="45">
        <v>325.04</v>
      </c>
      <c r="AD29" s="45">
        <v>134</v>
      </c>
      <c r="AE29" s="45">
        <v>191.04</v>
      </c>
      <c r="AF29" s="45">
        <v>3177.131</v>
      </c>
      <c r="AG29" s="45">
        <v>2549</v>
      </c>
      <c r="AH29" s="45">
        <v>628.131</v>
      </c>
      <c r="AI29" s="45">
        <v>178</v>
      </c>
      <c r="AJ29" s="45">
        <v>138</v>
      </c>
      <c r="AK29" s="45">
        <v>40</v>
      </c>
      <c r="AL29" s="45">
        <f>SUM(AM29:AN29)</f>
        <v>56916.985</v>
      </c>
      <c r="AM29" s="45">
        <f>SUM(C29,F29,I29,L29,O29,R29,U29,X29,AA29,AD29,AG29,AJ29)</f>
        <v>37788.615</v>
      </c>
      <c r="AN29" s="45">
        <f>SUM(D29,G29,J29,M29,P29,S29,V29,Y29,AB29,AE29,AH29,AK29)</f>
        <v>19128.370000000003</v>
      </c>
      <c r="AO29" s="45">
        <v>0.015</v>
      </c>
      <c r="AP29" s="46">
        <v>0</v>
      </c>
      <c r="AQ29" s="29">
        <f>SUM(AL29,AO29,AP29)</f>
        <v>56917</v>
      </c>
      <c r="AR29" s="29">
        <v>1807</v>
      </c>
      <c r="AS29" s="29">
        <f>SUM(AQ29:AR29)</f>
        <v>58724</v>
      </c>
      <c r="AT29" s="29">
        <v>58724</v>
      </c>
      <c r="AU29" s="82">
        <v>0</v>
      </c>
      <c r="AV29" s="82">
        <v>0</v>
      </c>
      <c r="AW29" s="83">
        <v>0</v>
      </c>
    </row>
    <row r="30" spans="1:49" ht="16.5" customHeight="1">
      <c r="A30" s="2"/>
      <c r="B30" s="21"/>
      <c r="C30" s="21"/>
      <c r="D30" s="24"/>
      <c r="E30" s="21"/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0"/>
      <c r="AM30" s="20"/>
      <c r="AN30" s="21"/>
      <c r="AO30" s="46"/>
      <c r="AP30" s="46"/>
      <c r="AQ30" s="29"/>
      <c r="AR30" s="29"/>
      <c r="AS30" s="29"/>
      <c r="AT30" s="29"/>
      <c r="AU30" s="82"/>
      <c r="AV30" s="82"/>
      <c r="AW30" s="83"/>
    </row>
    <row r="31" spans="1:49" ht="16.5" customHeight="1">
      <c r="A31" s="39" t="s">
        <v>84</v>
      </c>
      <c r="B31" s="21">
        <f>SUM(B27,B29)</f>
        <v>5282.242</v>
      </c>
      <c r="C31" s="21">
        <f aca="true" t="shared" si="9" ref="C31:AE31">SUM(C27,C29)</f>
        <v>4870</v>
      </c>
      <c r="D31" s="21">
        <f t="shared" si="9"/>
        <v>412.24199999999996</v>
      </c>
      <c r="E31" s="21">
        <f t="shared" si="9"/>
        <v>18497.618000000002</v>
      </c>
      <c r="F31" s="21">
        <f t="shared" si="9"/>
        <v>12142</v>
      </c>
      <c r="G31" s="30">
        <f t="shared" si="9"/>
        <v>6355.618</v>
      </c>
      <c r="H31" s="21">
        <f t="shared" si="9"/>
        <v>8310.312</v>
      </c>
      <c r="I31" s="21">
        <f t="shared" si="9"/>
        <v>6988</v>
      </c>
      <c r="J31" s="21">
        <f t="shared" si="9"/>
        <v>1322.312</v>
      </c>
      <c r="K31" s="21">
        <f t="shared" si="9"/>
        <v>1283</v>
      </c>
      <c r="L31" s="21">
        <f t="shared" si="9"/>
        <v>1132</v>
      </c>
      <c r="M31" s="21">
        <f t="shared" si="9"/>
        <v>151</v>
      </c>
      <c r="N31" s="21">
        <f aca="true" t="shared" si="10" ref="N31:Y31">SUM(N27,N29)</f>
        <v>885</v>
      </c>
      <c r="O31" s="21">
        <f t="shared" si="10"/>
        <v>631</v>
      </c>
      <c r="P31" s="21">
        <f t="shared" si="10"/>
        <v>254</v>
      </c>
      <c r="Q31" s="21">
        <f t="shared" si="10"/>
        <v>309.25</v>
      </c>
      <c r="R31" s="21">
        <f t="shared" si="10"/>
        <v>235.375</v>
      </c>
      <c r="S31" s="21">
        <f t="shared" si="10"/>
        <v>73.875</v>
      </c>
      <c r="T31" s="21">
        <f t="shared" si="10"/>
        <v>32391.954000000005</v>
      </c>
      <c r="U31" s="21">
        <f t="shared" si="10"/>
        <v>21132</v>
      </c>
      <c r="V31" s="21">
        <f t="shared" si="10"/>
        <v>11259.954</v>
      </c>
      <c r="W31" s="21">
        <f t="shared" si="10"/>
        <v>13848.673999999999</v>
      </c>
      <c r="X31" s="21">
        <f t="shared" si="10"/>
        <v>11753</v>
      </c>
      <c r="Y31" s="21">
        <f t="shared" si="10"/>
        <v>2095.674</v>
      </c>
      <c r="Z31" s="21">
        <f t="shared" si="9"/>
        <v>17291.665</v>
      </c>
      <c r="AA31" s="21">
        <f t="shared" si="9"/>
        <v>5431</v>
      </c>
      <c r="AB31" s="21">
        <f t="shared" si="9"/>
        <v>11860.665</v>
      </c>
      <c r="AC31" s="21">
        <f t="shared" si="9"/>
        <v>934.4680000000001</v>
      </c>
      <c r="AD31" s="21">
        <f t="shared" si="9"/>
        <v>340</v>
      </c>
      <c r="AE31" s="21">
        <f t="shared" si="9"/>
        <v>594.468</v>
      </c>
      <c r="AF31" s="21">
        <f aca="true" t="shared" si="11" ref="AF31:AK31">SUM(AF27,AF29)</f>
        <v>5207.755999999999</v>
      </c>
      <c r="AG31" s="21">
        <f t="shared" si="11"/>
        <v>4215</v>
      </c>
      <c r="AH31" s="21">
        <f t="shared" si="11"/>
        <v>992.756</v>
      </c>
      <c r="AI31" s="21">
        <f t="shared" si="11"/>
        <v>324</v>
      </c>
      <c r="AJ31" s="21">
        <f t="shared" si="11"/>
        <v>258</v>
      </c>
      <c r="AK31" s="21">
        <f t="shared" si="11"/>
        <v>66</v>
      </c>
      <c r="AL31" s="21">
        <f aca="true" t="shared" si="12" ref="AL31:AR31">SUM(AL27,AL29)</f>
        <v>104565.93900000001</v>
      </c>
      <c r="AM31" s="21">
        <f t="shared" si="12"/>
        <v>69127.375</v>
      </c>
      <c r="AN31" s="21">
        <f t="shared" si="12"/>
        <v>35438.564</v>
      </c>
      <c r="AO31" s="45">
        <f t="shared" si="12"/>
        <v>0.06100000000000001</v>
      </c>
      <c r="AP31" s="46">
        <f t="shared" si="12"/>
        <v>3</v>
      </c>
      <c r="AQ31" s="29">
        <f t="shared" si="12"/>
        <v>104569</v>
      </c>
      <c r="AR31" s="29">
        <f t="shared" si="12"/>
        <v>3752</v>
      </c>
      <c r="AS31" s="29">
        <f>SUM(AQ31:AR31)</f>
        <v>108321</v>
      </c>
      <c r="AT31" s="29">
        <f>SUM(AT27,AT29)</f>
        <v>108321</v>
      </c>
      <c r="AU31" s="82">
        <f>SUM(AU27,AU29)</f>
        <v>0</v>
      </c>
      <c r="AV31" s="82">
        <f>SUM(AV27,AV29)</f>
        <v>0</v>
      </c>
      <c r="AW31" s="83">
        <f>SUM(AW27,AW29)</f>
        <v>0</v>
      </c>
    </row>
    <row r="32" spans="1:49" ht="16.5" customHeight="1">
      <c r="A32" s="39"/>
      <c r="B32" s="21"/>
      <c r="C32" s="21"/>
      <c r="D32" s="24"/>
      <c r="E32" s="21"/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0"/>
      <c r="AM32" s="20"/>
      <c r="AN32" s="21"/>
      <c r="AO32" s="46"/>
      <c r="AP32" s="46"/>
      <c r="AQ32" s="29"/>
      <c r="AR32" s="29"/>
      <c r="AS32" s="29"/>
      <c r="AT32" s="29"/>
      <c r="AU32" s="82"/>
      <c r="AV32" s="82"/>
      <c r="AW32" s="83"/>
    </row>
    <row r="33" spans="1:49" ht="16.5" customHeight="1">
      <c r="A33" s="26" t="s">
        <v>24</v>
      </c>
      <c r="B33" s="21">
        <v>21092.44</v>
      </c>
      <c r="C33" s="21">
        <v>19481</v>
      </c>
      <c r="D33" s="21">
        <v>1611.44</v>
      </c>
      <c r="E33" s="21">
        <v>89171.759</v>
      </c>
      <c r="F33" s="21">
        <v>58772</v>
      </c>
      <c r="G33" s="21">
        <v>30399.759</v>
      </c>
      <c r="H33" s="21">
        <v>71494.741</v>
      </c>
      <c r="I33" s="21">
        <v>60660</v>
      </c>
      <c r="J33" s="21">
        <v>10834.741</v>
      </c>
      <c r="K33" s="21">
        <v>7375</v>
      </c>
      <c r="L33" s="21">
        <v>6358</v>
      </c>
      <c r="M33" s="21">
        <v>1017</v>
      </c>
      <c r="N33" s="21">
        <v>3436.447</v>
      </c>
      <c r="O33" s="21">
        <v>2316</v>
      </c>
      <c r="P33" s="21">
        <v>1120.447</v>
      </c>
      <c r="Q33" s="21">
        <v>1950.979</v>
      </c>
      <c r="R33" s="21">
        <v>1454.303</v>
      </c>
      <c r="S33" s="21">
        <v>496.676</v>
      </c>
      <c r="T33" s="21">
        <v>174490.877</v>
      </c>
      <c r="U33" s="21">
        <v>117693</v>
      </c>
      <c r="V33" s="21">
        <v>56797.877</v>
      </c>
      <c r="W33" s="21">
        <v>42975.523</v>
      </c>
      <c r="X33" s="21">
        <v>36609</v>
      </c>
      <c r="Y33" s="21">
        <v>6366.523</v>
      </c>
      <c r="Z33" s="21">
        <v>66869.522</v>
      </c>
      <c r="AA33" s="21">
        <v>26732</v>
      </c>
      <c r="AB33" s="21">
        <v>40137.522</v>
      </c>
      <c r="AC33" s="21">
        <v>2990.089</v>
      </c>
      <c r="AD33" s="21">
        <v>1472</v>
      </c>
      <c r="AE33" s="21">
        <v>1518.089</v>
      </c>
      <c r="AF33" s="21">
        <v>20204.192</v>
      </c>
      <c r="AG33" s="21">
        <v>16365</v>
      </c>
      <c r="AH33" s="21">
        <v>3839.192</v>
      </c>
      <c r="AI33" s="21">
        <v>1634</v>
      </c>
      <c r="AJ33" s="21">
        <v>1366</v>
      </c>
      <c r="AK33" s="21">
        <v>268</v>
      </c>
      <c r="AL33" s="21">
        <f>SUM(AM33:AN33)</f>
        <v>503685.569</v>
      </c>
      <c r="AM33" s="21">
        <f>SUM(C33,F33,I33,L33,O33,R33,U33,X33,AA33,AD33,AG33,AJ33)</f>
        <v>349278.303</v>
      </c>
      <c r="AN33" s="21">
        <f>SUM(D33,G33,J33,M33,P33,S33,V33,Y33,AB33,AE33,AH33,AK33)</f>
        <v>154407.266</v>
      </c>
      <c r="AO33" s="45">
        <v>0.431</v>
      </c>
      <c r="AP33" s="46">
        <v>17</v>
      </c>
      <c r="AQ33" s="29">
        <f>SUM(AL33,AO33,AP33)</f>
        <v>503703</v>
      </c>
      <c r="AR33" s="29">
        <v>20488</v>
      </c>
      <c r="AS33" s="29">
        <f>SUM(AQ33:AR33)</f>
        <v>524191</v>
      </c>
      <c r="AT33" s="29">
        <v>524211</v>
      </c>
      <c r="AU33" s="82">
        <v>4</v>
      </c>
      <c r="AV33" s="82">
        <v>16</v>
      </c>
      <c r="AW33" s="83">
        <v>0</v>
      </c>
    </row>
    <row r="34" spans="1:49" ht="16.5" customHeight="1">
      <c r="A34" s="17" t="s">
        <v>1</v>
      </c>
      <c r="B34" s="21">
        <v>132659.885</v>
      </c>
      <c r="C34" s="21">
        <v>122100</v>
      </c>
      <c r="D34" s="21">
        <v>10559.885</v>
      </c>
      <c r="E34" s="21">
        <v>318849.635</v>
      </c>
      <c r="F34" s="21">
        <v>221884</v>
      </c>
      <c r="G34" s="21">
        <v>96965.635</v>
      </c>
      <c r="H34" s="21">
        <v>213383.93</v>
      </c>
      <c r="I34" s="21">
        <v>175385</v>
      </c>
      <c r="J34" s="21">
        <v>37998.93</v>
      </c>
      <c r="K34" s="21">
        <v>32030</v>
      </c>
      <c r="L34" s="21">
        <v>27965</v>
      </c>
      <c r="M34" s="21">
        <v>4065</v>
      </c>
      <c r="N34" s="21">
        <v>20560.534</v>
      </c>
      <c r="O34" s="21">
        <v>14233</v>
      </c>
      <c r="P34" s="21">
        <v>6327.534</v>
      </c>
      <c r="Q34" s="21">
        <v>7227.902</v>
      </c>
      <c r="R34" s="21">
        <v>5454.124</v>
      </c>
      <c r="S34" s="21">
        <v>1773.778</v>
      </c>
      <c r="T34" s="21">
        <v>558575.136</v>
      </c>
      <c r="U34" s="21">
        <v>401893</v>
      </c>
      <c r="V34" s="21">
        <v>156682.136</v>
      </c>
      <c r="W34" s="21">
        <v>218348.138</v>
      </c>
      <c r="X34" s="21">
        <v>184905</v>
      </c>
      <c r="Y34" s="21">
        <v>33443.138</v>
      </c>
      <c r="Z34" s="21">
        <v>278834.895</v>
      </c>
      <c r="AA34" s="21">
        <v>86050</v>
      </c>
      <c r="AB34" s="21">
        <v>192784.895</v>
      </c>
      <c r="AC34" s="21">
        <v>12795.398</v>
      </c>
      <c r="AD34" s="21">
        <v>6731</v>
      </c>
      <c r="AE34" s="21">
        <v>6064.398</v>
      </c>
      <c r="AF34" s="21">
        <v>125846.507</v>
      </c>
      <c r="AG34" s="21">
        <v>105079</v>
      </c>
      <c r="AH34" s="21">
        <v>20767.507</v>
      </c>
      <c r="AI34" s="21">
        <v>6284.58</v>
      </c>
      <c r="AJ34" s="21">
        <v>4943</v>
      </c>
      <c r="AK34" s="21">
        <v>1341.58</v>
      </c>
      <c r="AL34" s="21">
        <f>SUM(AM34:AN34)</f>
        <v>1925396.5399999998</v>
      </c>
      <c r="AM34" s="21">
        <f>SUM(C34,F34,I34,L34,O34,R34,U34,X34,AA34,AD34,AG34,AJ34)</f>
        <v>1356622.1239999998</v>
      </c>
      <c r="AN34" s="21">
        <f>SUM(D34,G34,J34,M34,P34,S34,V34,Y34,AB34,AE34,AH34,AK34)</f>
        <v>568774.416</v>
      </c>
      <c r="AO34" s="45">
        <v>0.46</v>
      </c>
      <c r="AP34" s="46">
        <v>0</v>
      </c>
      <c r="AQ34" s="29">
        <f>SUM(AL34,AO34,AP34)</f>
        <v>1925396.9999999998</v>
      </c>
      <c r="AR34" s="29">
        <v>52470</v>
      </c>
      <c r="AS34" s="29">
        <f>SUM(AQ34:AR34)</f>
        <v>1977866.9999999998</v>
      </c>
      <c r="AT34" s="29">
        <v>1977931</v>
      </c>
      <c r="AU34" s="82">
        <v>3</v>
      </c>
      <c r="AV34" s="82">
        <v>61</v>
      </c>
      <c r="AW34" s="83">
        <v>0</v>
      </c>
    </row>
    <row r="35" spans="1:49" ht="16.5" customHeight="1" thickBot="1">
      <c r="A35" s="16" t="s">
        <v>2</v>
      </c>
      <c r="B35" s="22">
        <f aca="true" t="shared" si="13" ref="B35:M35">SUM(B33:B34)</f>
        <v>153752.325</v>
      </c>
      <c r="C35" s="22">
        <f t="shared" si="13"/>
        <v>141581</v>
      </c>
      <c r="D35" s="22">
        <f t="shared" si="13"/>
        <v>12171.325</v>
      </c>
      <c r="E35" s="22">
        <f t="shared" si="13"/>
        <v>408021.39400000003</v>
      </c>
      <c r="F35" s="22">
        <f t="shared" si="13"/>
        <v>280656</v>
      </c>
      <c r="G35" s="22">
        <f t="shared" si="13"/>
        <v>127365.394</v>
      </c>
      <c r="H35" s="22">
        <f t="shared" si="13"/>
        <v>284878.671</v>
      </c>
      <c r="I35" s="22">
        <f t="shared" si="13"/>
        <v>236045</v>
      </c>
      <c r="J35" s="22">
        <f t="shared" si="13"/>
        <v>48833.671</v>
      </c>
      <c r="K35" s="22">
        <f t="shared" si="13"/>
        <v>39405</v>
      </c>
      <c r="L35" s="22">
        <f t="shared" si="13"/>
        <v>34323</v>
      </c>
      <c r="M35" s="22">
        <f t="shared" si="13"/>
        <v>5082</v>
      </c>
      <c r="N35" s="22">
        <f aca="true" t="shared" si="14" ref="N35:Y35">SUM(N33:N34)</f>
        <v>23996.981</v>
      </c>
      <c r="O35" s="22">
        <f t="shared" si="14"/>
        <v>16549</v>
      </c>
      <c r="P35" s="22">
        <f t="shared" si="14"/>
        <v>7447.981</v>
      </c>
      <c r="Q35" s="22">
        <f t="shared" si="14"/>
        <v>9178.881</v>
      </c>
      <c r="R35" s="22">
        <f t="shared" si="14"/>
        <v>6908.427</v>
      </c>
      <c r="S35" s="22">
        <f t="shared" si="14"/>
        <v>2270.454</v>
      </c>
      <c r="T35" s="22">
        <f t="shared" si="14"/>
        <v>733066.013</v>
      </c>
      <c r="U35" s="22">
        <f t="shared" si="14"/>
        <v>519586</v>
      </c>
      <c r="V35" s="22">
        <f t="shared" si="14"/>
        <v>213480.013</v>
      </c>
      <c r="W35" s="22">
        <f t="shared" si="14"/>
        <v>261323.66100000002</v>
      </c>
      <c r="X35" s="22">
        <f t="shared" si="14"/>
        <v>221514</v>
      </c>
      <c r="Y35" s="22">
        <f t="shared" si="14"/>
        <v>39809.661</v>
      </c>
      <c r="Z35" s="34">
        <f aca="true" t="shared" si="15" ref="Z35:AE35">SUM(Z33:Z34)</f>
        <v>345704.417</v>
      </c>
      <c r="AA35" s="34">
        <f t="shared" si="15"/>
        <v>112782</v>
      </c>
      <c r="AB35" s="22">
        <f t="shared" si="15"/>
        <v>232922.417</v>
      </c>
      <c r="AC35" s="22">
        <f t="shared" si="15"/>
        <v>15785.487</v>
      </c>
      <c r="AD35" s="22">
        <f t="shared" si="15"/>
        <v>8203</v>
      </c>
      <c r="AE35" s="22">
        <f t="shared" si="15"/>
        <v>7582.487</v>
      </c>
      <c r="AF35" s="22">
        <f aca="true" t="shared" si="16" ref="AF35:AK35">SUM(AF33:AF34)</f>
        <v>146050.699</v>
      </c>
      <c r="AG35" s="22">
        <f t="shared" si="16"/>
        <v>121444</v>
      </c>
      <c r="AH35" s="22">
        <f t="shared" si="16"/>
        <v>24606.699</v>
      </c>
      <c r="AI35" s="22">
        <f t="shared" si="16"/>
        <v>7918.58</v>
      </c>
      <c r="AJ35" s="22">
        <f t="shared" si="16"/>
        <v>6309</v>
      </c>
      <c r="AK35" s="22">
        <f t="shared" si="16"/>
        <v>1609.58</v>
      </c>
      <c r="AL35" s="22">
        <f aca="true" t="shared" si="17" ref="AL35:AR35">SUM(AL33:AL34)</f>
        <v>2429082.1089999997</v>
      </c>
      <c r="AM35" s="22">
        <f t="shared" si="17"/>
        <v>1705900.427</v>
      </c>
      <c r="AN35" s="22">
        <f t="shared" si="17"/>
        <v>723181.682</v>
      </c>
      <c r="AO35" s="86">
        <f t="shared" si="17"/>
        <v>0.891</v>
      </c>
      <c r="AP35" s="85">
        <f t="shared" si="17"/>
        <v>17</v>
      </c>
      <c r="AQ35" s="84">
        <f t="shared" si="17"/>
        <v>2429100</v>
      </c>
      <c r="AR35" s="84">
        <f t="shared" si="17"/>
        <v>72958</v>
      </c>
      <c r="AS35" s="84">
        <f>SUM(AQ35:AR35)</f>
        <v>2502058</v>
      </c>
      <c r="AT35" s="84">
        <f>SUM(AT33:AT34)</f>
        <v>2502142</v>
      </c>
      <c r="AU35" s="87">
        <f>SUM(AU33:AU34)</f>
        <v>7</v>
      </c>
      <c r="AV35" s="87">
        <f>SUM(AV33:AV34)</f>
        <v>77</v>
      </c>
      <c r="AW35" s="88">
        <f>SUM(AW33:AW34)</f>
        <v>0</v>
      </c>
    </row>
  </sheetData>
  <sheetProtection/>
  <mergeCells count="40">
    <mergeCell ref="W3:Y3"/>
    <mergeCell ref="Q4:S4"/>
    <mergeCell ref="T4:V4"/>
    <mergeCell ref="AP3:AP5"/>
    <mergeCell ref="B1:D2"/>
    <mergeCell ref="N3:P3"/>
    <mergeCell ref="Q3:S3"/>
    <mergeCell ref="T3:V3"/>
    <mergeCell ref="E3:G3"/>
    <mergeCell ref="B3:D3"/>
    <mergeCell ref="AQ3:AQ5"/>
    <mergeCell ref="AR3:AR5"/>
    <mergeCell ref="A4:A5"/>
    <mergeCell ref="AI3:AK3"/>
    <mergeCell ref="AI4:AK4"/>
    <mergeCell ref="AC3:AE3"/>
    <mergeCell ref="AC4:AE4"/>
    <mergeCell ref="AF3:AH3"/>
    <mergeCell ref="K4:M4"/>
    <mergeCell ref="B4:D4"/>
    <mergeCell ref="E4:G4"/>
    <mergeCell ref="H4:J4"/>
    <mergeCell ref="AO3:AO5"/>
    <mergeCell ref="AN3:AN5"/>
    <mergeCell ref="AM3:AM5"/>
    <mergeCell ref="AL3:AL5"/>
    <mergeCell ref="W4:Y4"/>
    <mergeCell ref="N4:P4"/>
    <mergeCell ref="Z4:AB4"/>
    <mergeCell ref="H3:J3"/>
    <mergeCell ref="AV2:AW2"/>
    <mergeCell ref="K3:M3"/>
    <mergeCell ref="AF4:AH4"/>
    <mergeCell ref="Z3:AB3"/>
    <mergeCell ref="AS3:AS5"/>
    <mergeCell ref="AT3:AT5"/>
    <mergeCell ref="AU3:AW4"/>
    <mergeCell ref="AU5:AU6"/>
    <mergeCell ref="AV5:AV6"/>
    <mergeCell ref="AW5:AW6"/>
  </mergeCells>
  <printOptions/>
  <pageMargins left="0.7874015748031497" right="0.7874015748031497" top="0.984251968503937" bottom="0.984251968503937" header="0.5118110236220472" footer="0.5118110236220472"/>
  <pageSetup fitToWidth="4" fitToHeight="1" horizontalDpi="600" verticalDpi="600" orientation="landscape" paperSize="9" scale="77" r:id="rId2"/>
  <headerFooter alignWithMargins="0">
    <oddFooter>&amp;C&amp;P / &amp;N ページ</oddFooter>
  </headerFooter>
  <ignoredErrors>
    <ignoredError sqref="AS27:AS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辻口　さやか</dc:creator>
  <cp:keywords/>
  <dc:description/>
  <cp:lastModifiedBy>一宮＿直人</cp:lastModifiedBy>
  <cp:lastPrinted>2011-04-15T01:00:00Z</cp:lastPrinted>
  <dcterms:created xsi:type="dcterms:W3CDTF">2001-12-13T03:24:44Z</dcterms:created>
  <dcterms:modified xsi:type="dcterms:W3CDTF">2015-03-31T08:05:06Z</dcterms:modified>
  <cp:category/>
  <cp:version/>
  <cp:contentType/>
  <cp:contentStatus/>
</cp:coreProperties>
</file>